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Comp1\Desktop\Типовое и ежедневное меню с Сентября 2025г\Артемовский\5 школа\Типовое меню\Типовое 01.11.2025\типовое меню 01.09.2026\"/>
    </mc:Choice>
  </mc:AlternateContent>
  <bookViews>
    <workbookView xWindow="0" yWindow="0" windowWidth="19200" windowHeight="11460"/>
  </bookViews>
  <sheets>
    <sheet name="01.09.2025" sheetId="1" r:id="rId1"/>
    <sheet name="Dop" sheetId="2" r:id="rId2"/>
  </sheets>
  <definedNames>
    <definedName name="Группа">Dop!$B$3</definedName>
    <definedName name="Дата_Печати">Dop!$B$2</definedName>
    <definedName name="Дата_Сост">Dop!$B$1</definedName>
    <definedName name="С3">'01.09.2025'!$A$3</definedName>
    <definedName name="Физ_Норма">Dop!$B$4</definedName>
  </definedNames>
  <calcPr calcId="162913" refMode="R1C1"/>
</workbook>
</file>

<file path=xl/calcChain.xml><?xml version="1.0" encoding="utf-8"?>
<calcChain xmlns="http://schemas.openxmlformats.org/spreadsheetml/2006/main">
  <c r="C202" i="1" l="1"/>
  <c r="D192" i="1" l="1"/>
  <c r="D193" i="1" s="1"/>
  <c r="E192" i="1"/>
  <c r="E193" i="1" s="1"/>
  <c r="F192" i="1"/>
  <c r="F193" i="1" s="1"/>
  <c r="G192" i="1"/>
  <c r="G193" i="1" s="1"/>
  <c r="H192" i="1"/>
  <c r="H193" i="1" s="1"/>
  <c r="I192" i="1"/>
  <c r="I193" i="1" s="1"/>
  <c r="D73" i="1"/>
  <c r="D74" i="1" s="1"/>
  <c r="E73" i="1"/>
  <c r="E74" i="1" s="1"/>
  <c r="F73" i="1"/>
  <c r="F74" i="1" s="1"/>
  <c r="G73" i="1"/>
  <c r="G74" i="1" s="1"/>
  <c r="H73" i="1"/>
  <c r="H74" i="1" s="1"/>
  <c r="I73" i="1"/>
  <c r="I74" i="1" s="1"/>
  <c r="C67" i="1"/>
  <c r="A67" i="1"/>
  <c r="C186" i="1"/>
  <c r="A186" i="1"/>
  <c r="C196" i="1" l="1"/>
  <c r="A196" i="1"/>
  <c r="C137" i="1"/>
  <c r="A137" i="1"/>
  <c r="C98" i="1"/>
  <c r="C39" i="1"/>
  <c r="C9" i="1"/>
  <c r="H202" i="1"/>
  <c r="H203" i="1" s="1"/>
  <c r="I202" i="1"/>
  <c r="I203" i="1" s="1"/>
  <c r="C198" i="1"/>
  <c r="F172" i="1"/>
  <c r="F173" i="1" s="1"/>
  <c r="G172" i="1"/>
  <c r="G173" i="1" s="1"/>
  <c r="H172" i="1"/>
  <c r="H173" i="1" s="1"/>
  <c r="G143" i="1"/>
  <c r="G144" i="1" s="1"/>
  <c r="H143" i="1"/>
  <c r="H144" i="1" s="1"/>
  <c r="I143" i="1"/>
  <c r="I144" i="1" s="1"/>
  <c r="D114" i="1"/>
  <c r="D115" i="1" s="1"/>
  <c r="E114" i="1"/>
  <c r="E115" i="1" s="1"/>
  <c r="F114" i="1"/>
  <c r="F115" i="1" s="1"/>
  <c r="G114" i="1"/>
  <c r="G115" i="1" s="1"/>
  <c r="H114" i="1"/>
  <c r="H115" i="1" s="1"/>
  <c r="I114" i="1"/>
  <c r="I115" i="1" s="1"/>
  <c r="F94" i="1"/>
  <c r="F95" i="1" s="1"/>
  <c r="G94" i="1"/>
  <c r="G95" i="1" s="1"/>
  <c r="H94" i="1"/>
  <c r="H95" i="1" s="1"/>
  <c r="I94" i="1"/>
  <c r="I95" i="1" s="1"/>
  <c r="F54" i="1"/>
  <c r="F55" i="1" s="1"/>
  <c r="G54" i="1"/>
  <c r="G55" i="1" s="1"/>
  <c r="H54" i="1"/>
  <c r="H55" i="1" s="1"/>
  <c r="D45" i="1"/>
  <c r="D46" i="1" s="1"/>
  <c r="E45" i="1"/>
  <c r="E46" i="1" s="1"/>
  <c r="F45" i="1"/>
  <c r="F46" i="1" s="1"/>
  <c r="G45" i="1"/>
  <c r="G46" i="1" s="1"/>
  <c r="H45" i="1"/>
  <c r="H46" i="1" s="1"/>
  <c r="I45" i="1"/>
  <c r="I46" i="1" s="1"/>
  <c r="D35" i="1"/>
  <c r="D36" i="1" s="1"/>
  <c r="E35" i="1"/>
  <c r="E36" i="1" s="1"/>
  <c r="F35" i="1"/>
  <c r="F36" i="1" s="1"/>
  <c r="G35" i="1"/>
  <c r="G36" i="1" s="1"/>
  <c r="H35" i="1"/>
  <c r="H36" i="1" s="1"/>
  <c r="I35" i="1"/>
  <c r="I36" i="1" s="1"/>
  <c r="CC202" i="1" l="1"/>
  <c r="A201" i="1"/>
  <c r="C201" i="1"/>
  <c r="A200" i="1"/>
  <c r="C200" i="1"/>
  <c r="A199" i="1"/>
  <c r="C199" i="1"/>
  <c r="A198" i="1"/>
  <c r="A197" i="1"/>
  <c r="C197" i="1"/>
  <c r="CC192" i="1"/>
  <c r="A191" i="1"/>
  <c r="C191" i="1"/>
  <c r="A190" i="1"/>
  <c r="C190" i="1"/>
  <c r="A189" i="1"/>
  <c r="C189" i="1"/>
  <c r="A188" i="1"/>
  <c r="C188" i="1"/>
  <c r="A187" i="1"/>
  <c r="C187" i="1"/>
  <c r="CC182" i="1"/>
  <c r="A181" i="1"/>
  <c r="C181" i="1"/>
  <c r="A180" i="1"/>
  <c r="C180" i="1"/>
  <c r="A179" i="1"/>
  <c r="C179" i="1"/>
  <c r="A178" i="1"/>
  <c r="C178" i="1"/>
  <c r="A177" i="1"/>
  <c r="C177" i="1"/>
  <c r="A176" i="1"/>
  <c r="C176" i="1"/>
  <c r="CC172" i="1"/>
  <c r="A171" i="1"/>
  <c r="C171" i="1"/>
  <c r="A170" i="1"/>
  <c r="C170" i="1"/>
  <c r="A169" i="1"/>
  <c r="C169" i="1"/>
  <c r="A168" i="1"/>
  <c r="C168" i="1"/>
  <c r="A167" i="1"/>
  <c r="C167" i="1"/>
  <c r="CC163" i="1"/>
  <c r="A162" i="1"/>
  <c r="C162" i="1"/>
  <c r="A161" i="1"/>
  <c r="C161" i="1"/>
  <c r="A160" i="1"/>
  <c r="C160" i="1"/>
  <c r="A159" i="1"/>
  <c r="C159" i="1"/>
  <c r="A158" i="1"/>
  <c r="C158" i="1"/>
  <c r="A157" i="1"/>
  <c r="C157" i="1"/>
  <c r="CC153" i="1"/>
  <c r="A152" i="1"/>
  <c r="C152" i="1"/>
  <c r="A151" i="1"/>
  <c r="C151" i="1"/>
  <c r="A150" i="1"/>
  <c r="C150" i="1"/>
  <c r="A149" i="1"/>
  <c r="C149" i="1"/>
  <c r="A148" i="1"/>
  <c r="C148" i="1"/>
  <c r="A147" i="1"/>
  <c r="C147" i="1"/>
  <c r="CC143" i="1"/>
  <c r="A142" i="1"/>
  <c r="C142" i="1"/>
  <c r="A141" i="1"/>
  <c r="C141" i="1"/>
  <c r="A140" i="1"/>
  <c r="C140" i="1"/>
  <c r="A139" i="1"/>
  <c r="C139" i="1"/>
  <c r="A138" i="1"/>
  <c r="C138" i="1"/>
  <c r="CC133" i="1"/>
  <c r="A132" i="1"/>
  <c r="C132" i="1"/>
  <c r="A131" i="1"/>
  <c r="C131" i="1"/>
  <c r="A130" i="1"/>
  <c r="C130" i="1"/>
  <c r="A129" i="1"/>
  <c r="C129" i="1"/>
  <c r="A128" i="1"/>
  <c r="C128" i="1"/>
  <c r="A127" i="1"/>
  <c r="C127" i="1"/>
  <c r="CC123" i="1"/>
  <c r="A122" i="1"/>
  <c r="C122" i="1"/>
  <c r="A121" i="1"/>
  <c r="C121" i="1"/>
  <c r="A120" i="1"/>
  <c r="C120" i="1"/>
  <c r="A119" i="1"/>
  <c r="C119" i="1"/>
  <c r="A118" i="1"/>
  <c r="C118" i="1"/>
  <c r="CC114" i="1"/>
  <c r="A113" i="1"/>
  <c r="C113" i="1"/>
  <c r="A112" i="1"/>
  <c r="C112" i="1"/>
  <c r="A111" i="1"/>
  <c r="C111" i="1"/>
  <c r="A110" i="1"/>
  <c r="C110" i="1"/>
  <c r="A109" i="1"/>
  <c r="C109" i="1"/>
  <c r="A108" i="1"/>
  <c r="C108" i="1"/>
  <c r="CC104" i="1"/>
  <c r="A103" i="1"/>
  <c r="C103" i="1"/>
  <c r="A102" i="1"/>
  <c r="C102" i="1"/>
  <c r="A101" i="1"/>
  <c r="C101" i="1"/>
  <c r="A100" i="1"/>
  <c r="C100" i="1"/>
  <c r="A99" i="1"/>
  <c r="C99" i="1"/>
  <c r="A98" i="1"/>
  <c r="CC94" i="1"/>
  <c r="A93" i="1"/>
  <c r="C93" i="1"/>
  <c r="A92" i="1"/>
  <c r="C92" i="1"/>
  <c r="A91" i="1"/>
  <c r="C91" i="1"/>
  <c r="A90" i="1"/>
  <c r="C90" i="1"/>
  <c r="A89" i="1"/>
  <c r="C89" i="1"/>
  <c r="A88" i="1"/>
  <c r="C88" i="1"/>
  <c r="CC84" i="1"/>
  <c r="A83" i="1"/>
  <c r="C83" i="1"/>
  <c r="A82" i="1"/>
  <c r="C82" i="1"/>
  <c r="A81" i="1"/>
  <c r="C81" i="1"/>
  <c r="A80" i="1"/>
  <c r="C80" i="1"/>
  <c r="A79" i="1"/>
  <c r="C79" i="1"/>
  <c r="A78" i="1"/>
  <c r="C78" i="1"/>
  <c r="A77" i="1"/>
  <c r="C77" i="1"/>
  <c r="CC73" i="1"/>
  <c r="A72" i="1"/>
  <c r="C72" i="1"/>
  <c r="A71" i="1"/>
  <c r="C71" i="1"/>
  <c r="A70" i="1"/>
  <c r="C70" i="1"/>
  <c r="A69" i="1"/>
  <c r="C69" i="1"/>
  <c r="A68" i="1"/>
  <c r="C68" i="1"/>
  <c r="CC63" i="1"/>
  <c r="A62" i="1"/>
  <c r="C62" i="1"/>
  <c r="A61" i="1"/>
  <c r="C61" i="1"/>
  <c r="A60" i="1"/>
  <c r="C60" i="1"/>
  <c r="A59" i="1"/>
  <c r="C59" i="1"/>
  <c r="A58" i="1"/>
  <c r="C58" i="1"/>
  <c r="CC54" i="1"/>
  <c r="A53" i="1"/>
  <c r="C53" i="1"/>
  <c r="A52" i="1"/>
  <c r="C52" i="1"/>
  <c r="A51" i="1"/>
  <c r="C51" i="1"/>
  <c r="A50" i="1"/>
  <c r="C50" i="1"/>
  <c r="A49" i="1"/>
  <c r="C49" i="1"/>
  <c r="CC45" i="1"/>
  <c r="A44" i="1"/>
  <c r="C44" i="1"/>
  <c r="A43" i="1"/>
  <c r="C43" i="1"/>
  <c r="A42" i="1"/>
  <c r="C42" i="1"/>
  <c r="A41" i="1"/>
  <c r="C41" i="1"/>
  <c r="A40" i="1"/>
  <c r="C40" i="1"/>
  <c r="A39" i="1"/>
  <c r="CC35" i="1"/>
  <c r="A34" i="1"/>
  <c r="C34" i="1"/>
  <c r="A33" i="1"/>
  <c r="C33" i="1"/>
  <c r="A32" i="1"/>
  <c r="C32" i="1"/>
  <c r="A31" i="1"/>
  <c r="C31" i="1"/>
  <c r="A30" i="1"/>
  <c r="C30" i="1"/>
  <c r="A29" i="1"/>
  <c r="C29" i="1"/>
  <c r="CC25" i="1"/>
  <c r="A24" i="1"/>
  <c r="C24" i="1"/>
  <c r="A23" i="1"/>
  <c r="C23" i="1"/>
  <c r="A22" i="1"/>
  <c r="C22" i="1"/>
  <c r="A21" i="1"/>
  <c r="C21" i="1"/>
  <c r="A20" i="1"/>
  <c r="C20" i="1"/>
  <c r="A19" i="1"/>
  <c r="C19" i="1"/>
  <c r="CC15" i="1"/>
  <c r="A14" i="1"/>
  <c r="C14" i="1"/>
  <c r="A13" i="1"/>
  <c r="C13" i="1"/>
  <c r="A12" i="1"/>
  <c r="C12" i="1"/>
  <c r="A11" i="1"/>
  <c r="C11" i="1"/>
  <c r="A10" i="1"/>
  <c r="C10" i="1"/>
  <c r="A9" i="1"/>
  <c r="C192" i="1" l="1"/>
  <c r="C182" i="1"/>
  <c r="C172" i="1"/>
  <c r="C163" i="1"/>
  <c r="C143" i="1"/>
  <c r="C153" i="1"/>
  <c r="C133" i="1"/>
  <c r="C123" i="1"/>
  <c r="C104" i="1"/>
  <c r="C114" i="1"/>
  <c r="C94" i="1"/>
  <c r="C84" i="1"/>
  <c r="C73" i="1"/>
  <c r="C63" i="1"/>
  <c r="C54" i="1"/>
  <c r="C35" i="1"/>
  <c r="C45" i="1"/>
  <c r="C25" i="1"/>
  <c r="C15" i="1"/>
</calcChain>
</file>

<file path=xl/sharedStrings.xml><?xml version="1.0" encoding="utf-8"?>
<sst xmlns="http://schemas.openxmlformats.org/spreadsheetml/2006/main" count="289" uniqueCount="160">
  <si>
    <t>Наименование блюда</t>
  </si>
  <si>
    <t>всего</t>
  </si>
  <si>
    <t>Белки, г</t>
  </si>
  <si>
    <t>в т.ч. жив.</t>
  </si>
  <si>
    <t>в т.ч. раст.</t>
  </si>
  <si>
    <t>ЭЦ, ккал</t>
  </si>
  <si>
    <t>Выход, г</t>
  </si>
  <si>
    <t>МЕНЮ</t>
  </si>
  <si>
    <t>Углево-ды, г</t>
  </si>
  <si>
    <t>Жиры, г</t>
  </si>
  <si>
    <t>НЖК</t>
  </si>
  <si>
    <t>ПНЖК</t>
  </si>
  <si>
    <t>Холестерин</t>
  </si>
  <si>
    <t>МД</t>
  </si>
  <si>
    <t>Крахмал</t>
  </si>
  <si>
    <t>ПВ</t>
  </si>
  <si>
    <t>РПВ</t>
  </si>
  <si>
    <t>НПВ</t>
  </si>
  <si>
    <t>Органические кислоты</t>
  </si>
  <si>
    <t>Зола</t>
  </si>
  <si>
    <t>Na</t>
  </si>
  <si>
    <t>K</t>
  </si>
  <si>
    <t>Ca</t>
  </si>
  <si>
    <t>Mg</t>
  </si>
  <si>
    <t>P</t>
  </si>
  <si>
    <t>Fe</t>
  </si>
  <si>
    <t>B</t>
  </si>
  <si>
    <t>В2</t>
  </si>
  <si>
    <t>РР</t>
  </si>
  <si>
    <t>НЭ</t>
  </si>
  <si>
    <t>Алкоголь, г</t>
  </si>
  <si>
    <t>Валин</t>
  </si>
  <si>
    <t>изолейцин</t>
  </si>
  <si>
    <t>лейцин</t>
  </si>
  <si>
    <t>лизин</t>
  </si>
  <si>
    <t>метионин</t>
  </si>
  <si>
    <t>треонин</t>
  </si>
  <si>
    <t>триптофан</t>
  </si>
  <si>
    <t>фенилаланин</t>
  </si>
  <si>
    <t>аланин</t>
  </si>
  <si>
    <t>аргинин</t>
  </si>
  <si>
    <t>аспарагиновая</t>
  </si>
  <si>
    <t>гистидин</t>
  </si>
  <si>
    <t>глицин</t>
  </si>
  <si>
    <t>глутаминовая</t>
  </si>
  <si>
    <t>оксипролин</t>
  </si>
  <si>
    <t>пролин</t>
  </si>
  <si>
    <t>серин</t>
  </si>
  <si>
    <t>тирозин</t>
  </si>
  <si>
    <t>цистин</t>
  </si>
  <si>
    <t>масляная</t>
  </si>
  <si>
    <t>капроновая</t>
  </si>
  <si>
    <t>каприловая</t>
  </si>
  <si>
    <t>каприновая</t>
  </si>
  <si>
    <t>лауриновая</t>
  </si>
  <si>
    <t>миристиновая</t>
  </si>
  <si>
    <t>пентадекановая</t>
  </si>
  <si>
    <t>пальмитиновая</t>
  </si>
  <si>
    <t>маргариновая</t>
  </si>
  <si>
    <t>стеариновая</t>
  </si>
  <si>
    <t>арахиновая</t>
  </si>
  <si>
    <t>бегеновая</t>
  </si>
  <si>
    <t>лигноцериновая</t>
  </si>
  <si>
    <t>миристолеиновая</t>
  </si>
  <si>
    <t>пальмитолеиновая</t>
  </si>
  <si>
    <t>олеиновая</t>
  </si>
  <si>
    <t>гадолеиновая</t>
  </si>
  <si>
    <t>эруковая</t>
  </si>
  <si>
    <t>линолевая</t>
  </si>
  <si>
    <t>линоленовая</t>
  </si>
  <si>
    <t>арахидоновая</t>
  </si>
  <si>
    <t>Аденин</t>
  </si>
  <si>
    <t>Гуанин</t>
  </si>
  <si>
    <t>Ph</t>
  </si>
  <si>
    <t>МЖК</t>
  </si>
  <si>
    <t>Минеральные элементы (мг)</t>
  </si>
  <si>
    <t>№</t>
  </si>
  <si>
    <t>Витамины</t>
  </si>
  <si>
    <t>РЭ,мкг</t>
  </si>
  <si>
    <t>ТЭ,мг</t>
  </si>
  <si>
    <t>В1,мг</t>
  </si>
  <si>
    <t>С,мг</t>
  </si>
  <si>
    <t>Дата составления</t>
  </si>
  <si>
    <t>Дата печати</t>
  </si>
  <si>
    <t>Группа</t>
  </si>
  <si>
    <t>Физ.Норма</t>
  </si>
  <si>
    <t>А,мкг</t>
  </si>
  <si>
    <t>1 день</t>
  </si>
  <si>
    <t>СанПиН 2.3/2.4.3590-20  7-11 лет</t>
  </si>
  <si>
    <t>Обед</t>
  </si>
  <si>
    <t>Тефтели из мяса свинины в молочном соусе</t>
  </si>
  <si>
    <t>Каша гречневая вязкая</t>
  </si>
  <si>
    <t>Компот из яблок</t>
  </si>
  <si>
    <t>Хлеб ржаной</t>
  </si>
  <si>
    <t>Хлеб пшеничный</t>
  </si>
  <si>
    <t>Итого за 'Обед'</t>
  </si>
  <si>
    <t>Итого за день</t>
  </si>
  <si>
    <t>2 день</t>
  </si>
  <si>
    <t>Суп-пюре из разных овощей</t>
  </si>
  <si>
    <t>Гуляш из мяса свинины</t>
  </si>
  <si>
    <t>Макаронные изделия отварные</t>
  </si>
  <si>
    <t>Компот из сухофруктов</t>
  </si>
  <si>
    <t>3 день</t>
  </si>
  <si>
    <t>Борщ со сметаной</t>
  </si>
  <si>
    <t>Колбаски "Витаминные"</t>
  </si>
  <si>
    <t>Каша пшеничная рассыпчатая АР</t>
  </si>
  <si>
    <t>Кисель из концентрата</t>
  </si>
  <si>
    <t>4 день</t>
  </si>
  <si>
    <t>Голубцы любительские АР</t>
  </si>
  <si>
    <t>Картофельное пюре</t>
  </si>
  <si>
    <t>5 день</t>
  </si>
  <si>
    <t>Щи из свежей капусты со сметаной</t>
  </si>
  <si>
    <t>Плов из мяса кур</t>
  </si>
  <si>
    <t>Сок</t>
  </si>
  <si>
    <t>6 день</t>
  </si>
  <si>
    <t>Суп картофельный с бобовыми</t>
  </si>
  <si>
    <t>Запеканка картофельная, фаршированная отварным мясом свинины</t>
  </si>
  <si>
    <t>7 день</t>
  </si>
  <si>
    <t>Печень по-строгановски</t>
  </si>
  <si>
    <t>Рис припущенный г</t>
  </si>
  <si>
    <t>8 день</t>
  </si>
  <si>
    <t>Биточки (котлеты) из мяса свинины</t>
  </si>
  <si>
    <t>Капуста тушеная</t>
  </si>
  <si>
    <t>Напиток из шиповника</t>
  </si>
  <si>
    <t>Гренки (сухарики)</t>
  </si>
  <si>
    <t>9 день</t>
  </si>
  <si>
    <t>Филе куриное тушеное в соусе</t>
  </si>
  <si>
    <t>10 день</t>
  </si>
  <si>
    <t>Каша ячневая с маслом сливочным</t>
  </si>
  <si>
    <t>11 день</t>
  </si>
  <si>
    <t>Суфле птичка АР</t>
  </si>
  <si>
    <t>12 день</t>
  </si>
  <si>
    <t>Зразы картофельные с мясом свинины</t>
  </si>
  <si>
    <t>Чай с сахаром АР</t>
  </si>
  <si>
    <t>13 день</t>
  </si>
  <si>
    <t>Рассольник со сметаной</t>
  </si>
  <si>
    <t>Бефстроганов из отварного мяса свинины</t>
  </si>
  <si>
    <t>14 день</t>
  </si>
  <si>
    <t>Суфле рыбка АР</t>
  </si>
  <si>
    <t>15 день</t>
  </si>
  <si>
    <t>Суп-пюре из картофеля</t>
  </si>
  <si>
    <t>Рагу из мяса кур</t>
  </si>
  <si>
    <t>16 день</t>
  </si>
  <si>
    <t>Суп с рыбными консервами</t>
  </si>
  <si>
    <t>17 день</t>
  </si>
  <si>
    <t>Суп картофельный с мясными фрикадельками из свинины</t>
  </si>
  <si>
    <t>Кофейный напиток с молоком</t>
  </si>
  <si>
    <t>18 день</t>
  </si>
  <si>
    <t>Бедро куриное тушёное АР</t>
  </si>
  <si>
    <t>19 день</t>
  </si>
  <si>
    <t>Шницель рыбный из минтая</t>
  </si>
  <si>
    <t>20 день</t>
  </si>
  <si>
    <t>Рагу из овощей</t>
  </si>
  <si>
    <t>26.09.2025</t>
  </si>
  <si>
    <t>СанПиН 2.3/2.4.3590-20 ОВЗ 7-11 лет</t>
  </si>
  <si>
    <t>Суп крестьянский с крупой и с мясом кур</t>
  </si>
  <si>
    <t>Суп картофельный с макаронными изделиями и с мясом кур</t>
  </si>
  <si>
    <t>Борщ с мясом кур и со сметаной</t>
  </si>
  <si>
    <t>Суп фасолевый с мясом кур</t>
  </si>
  <si>
    <t>МБОУ "ООШ №5" ОВЗ 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</si>
</sst>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8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Arial Black"/>
      <family val="2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  <xf numFmtId="0" fontId="1" fillId="0" borderId="0" xfId="0" applyFont="1" applyAlignment="1">
      <alignment horizontal="left"/>
    </xf>
    <xf numFmtId="14" fontId="1" fillId="0" borderId="0" xfId="0" applyNumberFormat="1" applyFont="1" applyAlignment="1"/>
    <xf numFmtId="14" fontId="1" fillId="0" borderId="0" xfId="0" applyNumberFormat="1" applyFont="1" applyAlignment="1">
      <alignment horizontal="center"/>
    </xf>
    <xf numFmtId="2" fontId="4" fillId="0" borderId="0" xfId="0" applyNumberFormat="1" applyFont="1"/>
    <xf numFmtId="0" fontId="4" fillId="0" borderId="1" xfId="0" applyFont="1" applyBorder="1" applyAlignment="1">
      <alignment horizontal="center"/>
    </xf>
    <xf numFmtId="0" fontId="4" fillId="0" borderId="0" xfId="0" applyFont="1" applyBorder="1"/>
    <xf numFmtId="0" fontId="4" fillId="0" borderId="2" xfId="0" applyFont="1" applyBorder="1" applyAlignment="1">
      <alignment horizontal="center"/>
    </xf>
    <xf numFmtId="164" fontId="0" fillId="0" borderId="0" xfId="0" applyNumberFormat="1"/>
    <xf numFmtId="0" fontId="1" fillId="0" borderId="0" xfId="0" applyFont="1" applyAlignment="1">
      <alignment wrapText="1"/>
    </xf>
    <xf numFmtId="0" fontId="4" fillId="0" borderId="0" xfId="0" quotePrefix="1" applyFont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2" fontId="4" fillId="0" borderId="1" xfId="0" applyNumberFormat="1" applyFont="1" applyBorder="1"/>
    <xf numFmtId="0" fontId="4" fillId="0" borderId="8" xfId="0" applyFont="1" applyBorder="1"/>
    <xf numFmtId="0" fontId="4" fillId="0" borderId="8" xfId="0" applyFont="1" applyBorder="1" applyAlignment="1">
      <alignment wrapText="1"/>
    </xf>
    <xf numFmtId="2" fontId="4" fillId="0" borderId="8" xfId="0" applyNumberFormat="1" applyFont="1" applyBorder="1"/>
    <xf numFmtId="0" fontId="6" fillId="0" borderId="0" xfId="0" applyFont="1"/>
    <xf numFmtId="0" fontId="6" fillId="0" borderId="0" xfId="0" applyFont="1" applyAlignment="1">
      <alignment wrapText="1"/>
    </xf>
    <xf numFmtId="2" fontId="6" fillId="0" borderId="0" xfId="0" applyNumberFormat="1" applyFont="1"/>
    <xf numFmtId="0" fontId="0" fillId="0" borderId="0" xfId="0" quotePrefix="1"/>
    <xf numFmtId="0" fontId="1" fillId="0" borderId="0" xfId="0" quotePrefix="1" applyFont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8" xfId="0" applyFont="1" applyBorder="1"/>
    <xf numFmtId="0" fontId="1" fillId="0" borderId="8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2" fontId="1" fillId="0" borderId="0" xfId="0" applyNumberFormat="1" applyFont="1"/>
    <xf numFmtId="2" fontId="1" fillId="0" borderId="0" xfId="0" applyNumberFormat="1" applyFont="1" applyAlignment="1"/>
    <xf numFmtId="2" fontId="1" fillId="0" borderId="8" xfId="0" applyNumberFormat="1" applyFont="1" applyBorder="1"/>
    <xf numFmtId="2" fontId="1" fillId="0" borderId="1" xfId="0" applyNumberFormat="1" applyFont="1" applyBorder="1"/>
    <xf numFmtId="2" fontId="7" fillId="0" borderId="0" xfId="0" applyNumberFormat="1" applyFont="1"/>
    <xf numFmtId="0" fontId="2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2" fontId="4" fillId="0" borderId="5" xfId="0" applyNumberFormat="1" applyFont="1" applyBorder="1" applyAlignment="1">
      <alignment horizontal="center" vertical="center" wrapText="1"/>
    </xf>
    <xf numFmtId="2" fontId="4" fillId="0" borderId="6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CP203"/>
  <sheetViews>
    <sheetView tabSelected="1" view="pageBreakPreview" topLeftCell="A113" zoomScaleNormal="100" zoomScaleSheetLayoutView="100" workbookViewId="0">
      <selection activeCell="B5" sqref="B5:B6"/>
    </sheetView>
  </sheetViews>
  <sheetFormatPr defaultColWidth="0" defaultRowHeight="15.75" x14ac:dyDescent="0.25"/>
  <cols>
    <col min="1" max="1" width="14.28515625" style="1" customWidth="1"/>
    <col min="2" max="2" width="27.85546875" style="12" customWidth="1"/>
    <col min="3" max="3" width="11" style="1" customWidth="1"/>
    <col min="4" max="4" width="6.5703125" style="1" customWidth="1"/>
    <col min="5" max="5" width="10.140625" style="1" customWidth="1"/>
    <col min="6" max="6" width="8.7109375" style="1" customWidth="1"/>
    <col min="7" max="7" width="10.85546875" style="1" customWidth="1"/>
    <col min="8" max="8" width="8.42578125" style="1" customWidth="1"/>
    <col min="9" max="9" width="8.140625" style="31" customWidth="1"/>
    <col min="10" max="22" width="0" style="1" hidden="1" customWidth="1"/>
    <col min="23" max="25" width="5.7109375" style="1" customWidth="1"/>
    <col min="26" max="26" width="7" style="1" customWidth="1"/>
    <col min="27" max="27" width="5.7109375" style="1" customWidth="1"/>
    <col min="28" max="28" width="5.7109375" style="1" hidden="1" customWidth="1"/>
    <col min="29" max="29" width="7" style="1" customWidth="1"/>
    <col min="30" max="31" width="5.7109375" style="1" customWidth="1"/>
    <col min="32" max="34" width="5.7109375" style="1" hidden="1" customWidth="1"/>
    <col min="35" max="35" width="5.7109375" style="1" customWidth="1"/>
    <col min="36" max="80" width="0" style="1" hidden="1" customWidth="1"/>
    <col min="81" max="16384" width="0" style="1" hidden="1"/>
  </cols>
  <sheetData>
    <row r="1" spans="1:94" ht="0.75" customHeight="1" x14ac:dyDescent="0.25">
      <c r="B1" s="1"/>
    </row>
    <row r="2" spans="1:94" ht="20.25" customHeight="1" x14ac:dyDescent="0.45">
      <c r="A2" s="36" t="s">
        <v>7</v>
      </c>
      <c r="B2" s="36"/>
      <c r="C2" s="36"/>
      <c r="D2" s="36"/>
      <c r="E2" s="36"/>
      <c r="F2" s="36"/>
      <c r="G2" s="36"/>
      <c r="H2" s="36"/>
      <c r="I2" s="36"/>
    </row>
    <row r="3" spans="1:94" s="4" customFormat="1" x14ac:dyDescent="0.25">
      <c r="A3" s="5"/>
      <c r="B3" t="s">
        <v>159</v>
      </c>
      <c r="C3" s="5"/>
      <c r="D3" s="6"/>
      <c r="E3" s="5"/>
      <c r="F3" s="5"/>
      <c r="G3" s="5"/>
      <c r="H3" s="5"/>
      <c r="I3" s="32"/>
      <c r="Y3" t="s">
        <v>154</v>
      </c>
    </row>
    <row r="4" spans="1:94" hidden="1" x14ac:dyDescent="0.25">
      <c r="B4" s="1"/>
    </row>
    <row r="5" spans="1:94" s="3" customFormat="1" ht="14.25" customHeight="1" x14ac:dyDescent="0.25">
      <c r="A5" s="37" t="s">
        <v>76</v>
      </c>
      <c r="B5" s="39" t="s">
        <v>0</v>
      </c>
      <c r="C5" s="39" t="s">
        <v>6</v>
      </c>
      <c r="D5" s="41" t="s">
        <v>2</v>
      </c>
      <c r="E5" s="42"/>
      <c r="F5" s="41" t="s">
        <v>9</v>
      </c>
      <c r="G5" s="42"/>
      <c r="H5" s="39" t="s">
        <v>8</v>
      </c>
      <c r="I5" s="48" t="s">
        <v>5</v>
      </c>
      <c r="J5" s="3" t="s">
        <v>10</v>
      </c>
      <c r="K5" s="3" t="s">
        <v>11</v>
      </c>
      <c r="L5" s="3" t="s">
        <v>74</v>
      </c>
      <c r="M5" s="3" t="s">
        <v>12</v>
      </c>
      <c r="N5" s="3" t="s">
        <v>13</v>
      </c>
      <c r="O5" s="3" t="s">
        <v>14</v>
      </c>
      <c r="P5" s="3" t="s">
        <v>15</v>
      </c>
      <c r="Q5" s="3" t="s">
        <v>16</v>
      </c>
      <c r="R5" s="3" t="s">
        <v>17</v>
      </c>
      <c r="S5" s="3" t="s">
        <v>18</v>
      </c>
      <c r="T5" s="3" t="s">
        <v>19</v>
      </c>
      <c r="U5" s="3" t="s">
        <v>20</v>
      </c>
      <c r="V5" s="3" t="s">
        <v>21</v>
      </c>
      <c r="W5" s="43" t="s">
        <v>75</v>
      </c>
      <c r="X5" s="44"/>
      <c r="Y5" s="44"/>
      <c r="Z5" s="45"/>
      <c r="AA5" s="46" t="s">
        <v>77</v>
      </c>
      <c r="AB5" s="47"/>
      <c r="AC5" s="47"/>
      <c r="AD5" s="47"/>
      <c r="AE5" s="47"/>
      <c r="AF5" s="47"/>
      <c r="AG5" s="47"/>
      <c r="AH5" s="47"/>
      <c r="AI5" s="47"/>
      <c r="AJ5" s="3" t="s">
        <v>30</v>
      </c>
      <c r="AK5" s="3" t="s">
        <v>31</v>
      </c>
      <c r="AL5" s="3" t="s">
        <v>32</v>
      </c>
      <c r="AM5" s="3" t="s">
        <v>33</v>
      </c>
      <c r="AN5" s="3" t="s">
        <v>34</v>
      </c>
      <c r="AO5" s="3" t="s">
        <v>35</v>
      </c>
      <c r="AP5" s="3" t="s">
        <v>36</v>
      </c>
      <c r="AQ5" s="3" t="s">
        <v>37</v>
      </c>
      <c r="AR5" s="3" t="s">
        <v>38</v>
      </c>
      <c r="AS5" s="3" t="s">
        <v>39</v>
      </c>
      <c r="AT5" s="3" t="s">
        <v>40</v>
      </c>
      <c r="AU5" s="3" t="s">
        <v>41</v>
      </c>
      <c r="AV5" s="3" t="s">
        <v>42</v>
      </c>
      <c r="AW5" s="3" t="s">
        <v>43</v>
      </c>
      <c r="AX5" s="3" t="s">
        <v>44</v>
      </c>
      <c r="AY5" s="3" t="s">
        <v>45</v>
      </c>
      <c r="AZ5" s="3" t="s">
        <v>46</v>
      </c>
      <c r="BA5" s="3" t="s">
        <v>47</v>
      </c>
      <c r="BB5" s="3" t="s">
        <v>48</v>
      </c>
      <c r="BC5" s="3" t="s">
        <v>49</v>
      </c>
      <c r="BD5" s="3" t="s">
        <v>50</v>
      </c>
      <c r="BE5" s="3" t="s">
        <v>51</v>
      </c>
      <c r="BF5" s="3" t="s">
        <v>52</v>
      </c>
      <c r="BG5" s="3" t="s">
        <v>53</v>
      </c>
      <c r="BH5" s="3" t="s">
        <v>54</v>
      </c>
      <c r="BI5" s="3" t="s">
        <v>55</v>
      </c>
      <c r="BJ5" s="3" t="s">
        <v>56</v>
      </c>
      <c r="BK5" s="3" t="s">
        <v>57</v>
      </c>
      <c r="BL5" s="3" t="s">
        <v>58</v>
      </c>
      <c r="BM5" s="3" t="s">
        <v>59</v>
      </c>
      <c r="BN5" s="3" t="s">
        <v>60</v>
      </c>
      <c r="BO5" s="3" t="s">
        <v>61</v>
      </c>
      <c r="BP5" s="3" t="s">
        <v>62</v>
      </c>
      <c r="BQ5" s="3" t="s">
        <v>63</v>
      </c>
      <c r="BR5" s="3" t="s">
        <v>64</v>
      </c>
      <c r="BS5" s="3" t="s">
        <v>65</v>
      </c>
      <c r="BT5" s="3" t="s">
        <v>66</v>
      </c>
      <c r="BU5" s="3" t="s">
        <v>67</v>
      </c>
      <c r="BV5" s="3" t="s">
        <v>68</v>
      </c>
      <c r="BW5" s="3" t="s">
        <v>69</v>
      </c>
      <c r="BX5" s="3" t="s">
        <v>70</v>
      </c>
      <c r="BY5" s="3" t="s">
        <v>71</v>
      </c>
      <c r="BZ5" s="3" t="s">
        <v>72</v>
      </c>
      <c r="CA5" s="3" t="s">
        <v>73</v>
      </c>
      <c r="CB5" s="9"/>
    </row>
    <row r="6" spans="1:94" s="3" customFormat="1" ht="39.75" customHeight="1" x14ac:dyDescent="0.25">
      <c r="A6" s="38"/>
      <c r="B6" s="40"/>
      <c r="C6" s="40"/>
      <c r="D6" s="2" t="s">
        <v>1</v>
      </c>
      <c r="E6" s="2" t="s">
        <v>3</v>
      </c>
      <c r="F6" s="2" t="s">
        <v>1</v>
      </c>
      <c r="G6" s="2" t="s">
        <v>4</v>
      </c>
      <c r="H6" s="40"/>
      <c r="I6" s="49"/>
      <c r="W6" s="8" t="s">
        <v>22</v>
      </c>
      <c r="X6" s="8" t="s">
        <v>23</v>
      </c>
      <c r="Y6" s="8" t="s">
        <v>24</v>
      </c>
      <c r="Z6" s="8" t="s">
        <v>25</v>
      </c>
      <c r="AA6" s="8" t="s">
        <v>86</v>
      </c>
      <c r="AB6" s="8" t="s">
        <v>26</v>
      </c>
      <c r="AC6" s="8" t="s">
        <v>78</v>
      </c>
      <c r="AD6" s="8" t="s">
        <v>79</v>
      </c>
      <c r="AE6" s="8" t="s">
        <v>80</v>
      </c>
      <c r="AF6" s="8" t="s">
        <v>27</v>
      </c>
      <c r="AG6" s="8" t="s">
        <v>28</v>
      </c>
      <c r="AH6" s="8" t="s">
        <v>29</v>
      </c>
      <c r="AI6" s="10" t="s">
        <v>81</v>
      </c>
      <c r="CB6" s="9"/>
    </row>
    <row r="7" spans="1:94" s="3" customFormat="1" ht="15" x14ac:dyDescent="0.25">
      <c r="B7" s="13" t="s">
        <v>87</v>
      </c>
      <c r="C7" s="7"/>
      <c r="D7" s="7"/>
      <c r="E7" s="7"/>
      <c r="F7" s="7"/>
      <c r="G7" s="7"/>
      <c r="H7" s="7"/>
      <c r="I7" s="7"/>
    </row>
    <row r="8" spans="1:94" s="3" customFormat="1" ht="15" x14ac:dyDescent="0.25">
      <c r="B8" s="13" t="s">
        <v>89</v>
      </c>
      <c r="C8" s="7"/>
      <c r="D8" s="7"/>
      <c r="E8" s="7"/>
      <c r="F8" s="7"/>
      <c r="G8" s="7"/>
      <c r="H8" s="7"/>
      <c r="I8" s="7"/>
    </row>
    <row r="9" spans="1:94" s="17" customFormat="1" ht="30" x14ac:dyDescent="0.25">
      <c r="A9" s="17" t="str">
        <f>"38/2"</f>
        <v>38/2</v>
      </c>
      <c r="B9" s="18" t="s">
        <v>155</v>
      </c>
      <c r="C9" s="19" t="str">
        <f>"265"</f>
        <v>265</v>
      </c>
      <c r="D9" s="19">
        <v>5.74</v>
      </c>
      <c r="E9" s="19">
        <v>3.77</v>
      </c>
      <c r="F9" s="19">
        <v>8.51</v>
      </c>
      <c r="G9" s="19">
        <v>5.16</v>
      </c>
      <c r="H9" s="19">
        <v>15.23</v>
      </c>
      <c r="I9" s="19">
        <v>157.06</v>
      </c>
      <c r="J9" s="17">
        <v>0.68</v>
      </c>
      <c r="K9" s="17">
        <v>3.25</v>
      </c>
      <c r="L9" s="17">
        <v>0</v>
      </c>
      <c r="M9" s="17">
        <v>0</v>
      </c>
      <c r="N9" s="17">
        <v>3.21</v>
      </c>
      <c r="O9" s="17">
        <v>9.86</v>
      </c>
      <c r="P9" s="17">
        <v>2.16</v>
      </c>
      <c r="Q9" s="17">
        <v>0</v>
      </c>
      <c r="R9" s="17">
        <v>0</v>
      </c>
      <c r="S9" s="17">
        <v>0.19</v>
      </c>
      <c r="T9" s="17">
        <v>1.27</v>
      </c>
      <c r="U9" s="17">
        <v>200.18</v>
      </c>
      <c r="V9" s="17">
        <v>283.88</v>
      </c>
      <c r="W9" s="17">
        <v>30.4</v>
      </c>
      <c r="X9" s="17">
        <v>22.11</v>
      </c>
      <c r="Y9" s="17">
        <v>92.83</v>
      </c>
      <c r="Z9" s="17">
        <v>1.02</v>
      </c>
      <c r="AA9" s="17">
        <v>8.69</v>
      </c>
      <c r="AB9" s="17">
        <v>1089.9000000000001</v>
      </c>
      <c r="AC9" s="17">
        <v>216.55</v>
      </c>
      <c r="AD9" s="17">
        <v>2.44</v>
      </c>
      <c r="AE9" s="17">
        <v>0.06</v>
      </c>
      <c r="AF9" s="17">
        <v>0.04</v>
      </c>
      <c r="AG9" s="17">
        <v>0.73</v>
      </c>
      <c r="AH9" s="17">
        <v>1.25</v>
      </c>
      <c r="AI9" s="17">
        <v>8.15</v>
      </c>
      <c r="AJ9" s="17">
        <v>0</v>
      </c>
      <c r="AK9" s="17">
        <v>0</v>
      </c>
      <c r="AL9" s="17">
        <v>0</v>
      </c>
      <c r="AM9" s="17">
        <v>83.4</v>
      </c>
      <c r="AN9" s="17">
        <v>65.760000000000005</v>
      </c>
      <c r="AO9" s="17">
        <v>21.56</v>
      </c>
      <c r="AP9" s="17">
        <v>46.75</v>
      </c>
      <c r="AQ9" s="17">
        <v>18.43</v>
      </c>
      <c r="AR9" s="17">
        <v>74.63</v>
      </c>
      <c r="AS9" s="17">
        <v>71.150000000000006</v>
      </c>
      <c r="AT9" s="17">
        <v>95.66</v>
      </c>
      <c r="AU9" s="17">
        <v>138.77000000000001</v>
      </c>
      <c r="AV9" s="17">
        <v>27.75</v>
      </c>
      <c r="AW9" s="17">
        <v>55.13</v>
      </c>
      <c r="AX9" s="17">
        <v>471.69</v>
      </c>
      <c r="AY9" s="17">
        <v>0</v>
      </c>
      <c r="AZ9" s="17">
        <v>121.72</v>
      </c>
      <c r="BA9" s="17">
        <v>67.38</v>
      </c>
      <c r="BB9" s="17">
        <v>45.38</v>
      </c>
      <c r="BC9" s="17">
        <v>26.9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0.35</v>
      </c>
      <c r="BL9" s="17">
        <v>0</v>
      </c>
      <c r="BM9" s="17">
        <v>0.21</v>
      </c>
      <c r="BN9" s="17">
        <v>0.01</v>
      </c>
      <c r="BO9" s="17">
        <v>0.03</v>
      </c>
      <c r="BP9" s="17">
        <v>0</v>
      </c>
      <c r="BQ9" s="17">
        <v>0</v>
      </c>
      <c r="BR9" s="17">
        <v>0</v>
      </c>
      <c r="BS9" s="17">
        <v>1.21</v>
      </c>
      <c r="BT9" s="17">
        <v>0</v>
      </c>
      <c r="BU9" s="17">
        <v>0</v>
      </c>
      <c r="BV9" s="17">
        <v>2.95</v>
      </c>
      <c r="BW9" s="17">
        <v>0</v>
      </c>
      <c r="BX9" s="17">
        <v>0</v>
      </c>
      <c r="BY9" s="17">
        <v>0</v>
      </c>
      <c r="BZ9" s="17">
        <v>0</v>
      </c>
      <c r="CA9" s="17">
        <v>0</v>
      </c>
      <c r="CB9" s="17">
        <v>285.58</v>
      </c>
      <c r="CD9" s="17">
        <v>181.65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0.5</v>
      </c>
    </row>
    <row r="10" spans="1:94" s="17" customFormat="1" ht="30" x14ac:dyDescent="0.25">
      <c r="A10" s="17" t="str">
        <f>"37/8"</f>
        <v>37/8</v>
      </c>
      <c r="B10" s="18" t="s">
        <v>90</v>
      </c>
      <c r="C10" s="19" t="str">
        <f>"90"</f>
        <v>90</v>
      </c>
      <c r="D10" s="19">
        <v>8.7100000000000009</v>
      </c>
      <c r="E10" s="19">
        <v>6.43</v>
      </c>
      <c r="F10" s="19">
        <v>17.34</v>
      </c>
      <c r="G10" s="19">
        <v>0.2</v>
      </c>
      <c r="H10" s="19">
        <v>11.95</v>
      </c>
      <c r="I10" s="19">
        <v>234.08757992731728</v>
      </c>
      <c r="J10" s="17">
        <v>7.78</v>
      </c>
      <c r="K10" s="17">
        <v>0.1</v>
      </c>
      <c r="L10" s="17">
        <v>0</v>
      </c>
      <c r="M10" s="17">
        <v>0</v>
      </c>
      <c r="N10" s="17">
        <v>2.69</v>
      </c>
      <c r="O10" s="17">
        <v>8.09</v>
      </c>
      <c r="P10" s="17">
        <v>1.18</v>
      </c>
      <c r="Q10" s="17">
        <v>0</v>
      </c>
      <c r="R10" s="17">
        <v>0</v>
      </c>
      <c r="S10" s="17">
        <v>0.1</v>
      </c>
      <c r="T10" s="17">
        <v>1.73</v>
      </c>
      <c r="U10" s="17">
        <v>308.68</v>
      </c>
      <c r="V10" s="17">
        <v>154.01</v>
      </c>
      <c r="W10" s="17">
        <v>32.06</v>
      </c>
      <c r="X10" s="17">
        <v>19.91</v>
      </c>
      <c r="Y10" s="17">
        <v>108.15</v>
      </c>
      <c r="Z10" s="17">
        <v>1.25</v>
      </c>
      <c r="AA10" s="17">
        <v>21.6</v>
      </c>
      <c r="AB10" s="17">
        <v>14.77</v>
      </c>
      <c r="AC10" s="17">
        <v>24.24</v>
      </c>
      <c r="AD10" s="17">
        <v>0.49</v>
      </c>
      <c r="AE10" s="17">
        <v>0.25</v>
      </c>
      <c r="AF10" s="17">
        <v>0.1</v>
      </c>
      <c r="AG10" s="17">
        <v>1.4</v>
      </c>
      <c r="AH10" s="17">
        <v>3.3</v>
      </c>
      <c r="AI10" s="17">
        <v>2.2799999999999998</v>
      </c>
      <c r="AJ10" s="17">
        <v>0</v>
      </c>
      <c r="AK10" s="17">
        <v>384.23</v>
      </c>
      <c r="AL10" s="17">
        <v>330.97</v>
      </c>
      <c r="AM10" s="17">
        <v>510.31</v>
      </c>
      <c r="AN10" s="17">
        <v>558.41999999999996</v>
      </c>
      <c r="AO10" s="17">
        <v>157.94999999999999</v>
      </c>
      <c r="AP10" s="17">
        <v>301.76</v>
      </c>
      <c r="AQ10" s="17">
        <v>90.27</v>
      </c>
      <c r="AR10" s="17">
        <v>276.86</v>
      </c>
      <c r="AS10" s="17">
        <v>336.32</v>
      </c>
      <c r="AT10" s="17">
        <v>382.4</v>
      </c>
      <c r="AU10" s="17">
        <v>569.45000000000005</v>
      </c>
      <c r="AV10" s="17">
        <v>249.45</v>
      </c>
      <c r="AW10" s="17">
        <v>303.32</v>
      </c>
      <c r="AX10" s="17">
        <v>1021.84</v>
      </c>
      <c r="AY10" s="17">
        <v>71.819999999999993</v>
      </c>
      <c r="AZ10" s="17">
        <v>300.66000000000003</v>
      </c>
      <c r="BA10" s="17">
        <v>272.87</v>
      </c>
      <c r="BB10" s="17">
        <v>249.94</v>
      </c>
      <c r="BC10" s="17">
        <v>85.83</v>
      </c>
      <c r="BD10" s="17">
        <v>0.12</v>
      </c>
      <c r="BE10" s="17">
        <v>0.05</v>
      </c>
      <c r="BF10" s="17">
        <v>0.03</v>
      </c>
      <c r="BG10" s="17">
        <v>7.0000000000000007E-2</v>
      </c>
      <c r="BH10" s="17">
        <v>7.0000000000000007E-2</v>
      </c>
      <c r="BI10" s="17">
        <v>0.34</v>
      </c>
      <c r="BJ10" s="17">
        <v>0</v>
      </c>
      <c r="BK10" s="17">
        <v>0.96</v>
      </c>
      <c r="BL10" s="17">
        <v>0</v>
      </c>
      <c r="BM10" s="17">
        <v>0.3</v>
      </c>
      <c r="BN10" s="17">
        <v>0</v>
      </c>
      <c r="BO10" s="17">
        <v>0</v>
      </c>
      <c r="BP10" s="17">
        <v>0</v>
      </c>
      <c r="BQ10" s="17">
        <v>7.0000000000000007E-2</v>
      </c>
      <c r="BR10" s="17">
        <v>0.1</v>
      </c>
      <c r="BS10" s="17">
        <v>0.79</v>
      </c>
      <c r="BT10" s="17">
        <v>0</v>
      </c>
      <c r="BU10" s="17">
        <v>0</v>
      </c>
      <c r="BV10" s="17">
        <v>0.06</v>
      </c>
      <c r="BW10" s="17">
        <v>0</v>
      </c>
      <c r="BX10" s="17">
        <v>0</v>
      </c>
      <c r="BY10" s="17">
        <v>0</v>
      </c>
      <c r="BZ10" s="17">
        <v>0</v>
      </c>
      <c r="CA10" s="17">
        <v>0</v>
      </c>
      <c r="CB10" s="17">
        <v>59.1</v>
      </c>
      <c r="CD10" s="17">
        <v>24.06</v>
      </c>
      <c r="CF10" s="17">
        <v>0</v>
      </c>
      <c r="CG10" s="17">
        <v>0</v>
      </c>
      <c r="CH10" s="17">
        <v>0</v>
      </c>
      <c r="CI10" s="17">
        <v>0</v>
      </c>
      <c r="CJ10" s="17">
        <v>0</v>
      </c>
      <c r="CK10" s="17">
        <v>0</v>
      </c>
      <c r="CL10" s="17">
        <v>0</v>
      </c>
      <c r="CM10" s="17">
        <v>0</v>
      </c>
      <c r="CN10" s="17">
        <v>0</v>
      </c>
      <c r="CO10" s="17">
        <v>0</v>
      </c>
      <c r="CP10" s="17">
        <v>0.74</v>
      </c>
    </row>
    <row r="11" spans="1:94" s="17" customFormat="1" ht="15" x14ac:dyDescent="0.25">
      <c r="A11" s="17" t="str">
        <f>"3/4"</f>
        <v>3/4</v>
      </c>
      <c r="B11" s="18" t="s">
        <v>91</v>
      </c>
      <c r="C11" s="19" t="str">
        <f>"150"</f>
        <v>150</v>
      </c>
      <c r="D11" s="19">
        <v>5.43</v>
      </c>
      <c r="E11" s="19">
        <v>0.03</v>
      </c>
      <c r="F11" s="19">
        <v>3.85</v>
      </c>
      <c r="G11" s="19">
        <v>1.19</v>
      </c>
      <c r="H11" s="19">
        <v>23.84</v>
      </c>
      <c r="I11" s="19">
        <v>142.23301049999998</v>
      </c>
      <c r="J11" s="17">
        <v>1.99</v>
      </c>
      <c r="K11" s="17">
        <v>0.08</v>
      </c>
      <c r="L11" s="17">
        <v>0</v>
      </c>
      <c r="M11" s="17">
        <v>0</v>
      </c>
      <c r="N11" s="17">
        <v>0.55000000000000004</v>
      </c>
      <c r="O11" s="17">
        <v>19.34</v>
      </c>
      <c r="P11" s="17">
        <v>3.95</v>
      </c>
      <c r="Q11" s="17">
        <v>0</v>
      </c>
      <c r="R11" s="17">
        <v>0</v>
      </c>
      <c r="S11" s="17">
        <v>0</v>
      </c>
      <c r="T11" s="17">
        <v>1.05</v>
      </c>
      <c r="U11" s="17">
        <v>145.36000000000001</v>
      </c>
      <c r="V11" s="17">
        <v>139.4</v>
      </c>
      <c r="W11" s="17">
        <v>9.34</v>
      </c>
      <c r="X11" s="17">
        <v>69.900000000000006</v>
      </c>
      <c r="Y11" s="17">
        <v>103.16</v>
      </c>
      <c r="Z11" s="17">
        <v>2.41</v>
      </c>
      <c r="AA11" s="17">
        <v>15</v>
      </c>
      <c r="AB11" s="17">
        <v>13.43</v>
      </c>
      <c r="AC11" s="17">
        <v>17.61</v>
      </c>
      <c r="AD11" s="17">
        <v>0.33</v>
      </c>
      <c r="AE11" s="17">
        <v>0.13</v>
      </c>
      <c r="AF11" s="17">
        <v>7.0000000000000007E-2</v>
      </c>
      <c r="AG11" s="17">
        <v>1.32</v>
      </c>
      <c r="AH11" s="17">
        <v>2.65</v>
      </c>
      <c r="AI11" s="17">
        <v>0</v>
      </c>
      <c r="AJ11" s="17">
        <v>0</v>
      </c>
      <c r="AK11" s="17">
        <v>1.54</v>
      </c>
      <c r="AL11" s="17">
        <v>1.51</v>
      </c>
      <c r="AM11" s="17">
        <v>271.10000000000002</v>
      </c>
      <c r="AN11" s="17">
        <v>192.53</v>
      </c>
      <c r="AO11" s="17">
        <v>115.87</v>
      </c>
      <c r="AP11" s="17">
        <v>145.79</v>
      </c>
      <c r="AQ11" s="17">
        <v>66.41</v>
      </c>
      <c r="AR11" s="17">
        <v>214.75</v>
      </c>
      <c r="AS11" s="17">
        <v>210.21</v>
      </c>
      <c r="AT11" s="17">
        <v>404.32</v>
      </c>
      <c r="AU11" s="17">
        <v>398.98</v>
      </c>
      <c r="AV11" s="17">
        <v>109.33</v>
      </c>
      <c r="AW11" s="17">
        <v>260.19</v>
      </c>
      <c r="AX11" s="17">
        <v>819.16</v>
      </c>
      <c r="AY11" s="17">
        <v>0</v>
      </c>
      <c r="AZ11" s="17">
        <v>181.84</v>
      </c>
      <c r="BA11" s="17">
        <v>220.24</v>
      </c>
      <c r="BB11" s="17">
        <v>156.41</v>
      </c>
      <c r="BC11" s="17">
        <v>119.22</v>
      </c>
      <c r="BD11" s="17">
        <v>0.1</v>
      </c>
      <c r="BE11" s="17">
        <v>0.05</v>
      </c>
      <c r="BF11" s="17">
        <v>0.02</v>
      </c>
      <c r="BG11" s="17">
        <v>0.06</v>
      </c>
      <c r="BH11" s="17">
        <v>0.06</v>
      </c>
      <c r="BI11" s="17">
        <v>0.3</v>
      </c>
      <c r="BJ11" s="17">
        <v>0</v>
      </c>
      <c r="BK11" s="17">
        <v>1</v>
      </c>
      <c r="BL11" s="17">
        <v>0</v>
      </c>
      <c r="BM11" s="17">
        <v>0.27</v>
      </c>
      <c r="BN11" s="17">
        <v>0</v>
      </c>
      <c r="BO11" s="17">
        <v>0</v>
      </c>
      <c r="BP11" s="17">
        <v>0</v>
      </c>
      <c r="BQ11" s="17">
        <v>0.06</v>
      </c>
      <c r="BR11" s="17">
        <v>0.09</v>
      </c>
      <c r="BS11" s="17">
        <v>1.05</v>
      </c>
      <c r="BT11" s="17">
        <v>0.01</v>
      </c>
      <c r="BU11" s="17">
        <v>0</v>
      </c>
      <c r="BV11" s="17">
        <v>0.41</v>
      </c>
      <c r="BW11" s="17">
        <v>0.04</v>
      </c>
      <c r="BX11" s="17">
        <v>0</v>
      </c>
      <c r="BY11" s="17">
        <v>0</v>
      </c>
      <c r="BZ11" s="17">
        <v>0</v>
      </c>
      <c r="CA11" s="17">
        <v>0</v>
      </c>
      <c r="CB11" s="17">
        <v>126.08</v>
      </c>
      <c r="CD11" s="17">
        <v>17.239999999999998</v>
      </c>
      <c r="CF11" s="17">
        <v>0</v>
      </c>
      <c r="CG11" s="17">
        <v>0</v>
      </c>
      <c r="CH11" s="17">
        <v>0</v>
      </c>
      <c r="CI11" s="17">
        <v>0</v>
      </c>
      <c r="CJ11" s="17">
        <v>0</v>
      </c>
      <c r="CK11" s="17">
        <v>0</v>
      </c>
      <c r="CL11" s="17">
        <v>0</v>
      </c>
      <c r="CM11" s="17">
        <v>0</v>
      </c>
      <c r="CN11" s="17">
        <v>0</v>
      </c>
      <c r="CO11" s="17">
        <v>0</v>
      </c>
      <c r="CP11" s="17">
        <v>0.38</v>
      </c>
    </row>
    <row r="12" spans="1:94" s="17" customFormat="1" ht="15" x14ac:dyDescent="0.25">
      <c r="A12" s="17" t="str">
        <f>"3/10"</f>
        <v>3/10</v>
      </c>
      <c r="B12" s="18" t="s">
        <v>92</v>
      </c>
      <c r="C12" s="19" t="str">
        <f>"200"</f>
        <v>200</v>
      </c>
      <c r="D12" s="19">
        <v>0.35</v>
      </c>
      <c r="E12" s="19">
        <v>0</v>
      </c>
      <c r="F12" s="19">
        <v>0.35</v>
      </c>
      <c r="G12" s="19">
        <v>0.35</v>
      </c>
      <c r="H12" s="19">
        <v>19.940000000000001</v>
      </c>
      <c r="I12" s="19">
        <v>79.958719999999985</v>
      </c>
      <c r="J12" s="17">
        <v>0.09</v>
      </c>
      <c r="K12" s="17">
        <v>0</v>
      </c>
      <c r="L12" s="17">
        <v>0</v>
      </c>
      <c r="M12" s="17">
        <v>0</v>
      </c>
      <c r="N12" s="17">
        <v>17.72</v>
      </c>
      <c r="O12" s="17">
        <v>0.68</v>
      </c>
      <c r="P12" s="17">
        <v>1.54</v>
      </c>
      <c r="Q12" s="17">
        <v>0</v>
      </c>
      <c r="R12" s="17">
        <v>0</v>
      </c>
      <c r="S12" s="17">
        <v>0.72</v>
      </c>
      <c r="T12" s="17">
        <v>0.46</v>
      </c>
      <c r="U12" s="17">
        <v>23.27</v>
      </c>
      <c r="V12" s="17">
        <v>248</v>
      </c>
      <c r="W12" s="17">
        <v>14.26</v>
      </c>
      <c r="X12" s="17">
        <v>7.7</v>
      </c>
      <c r="Y12" s="17">
        <v>9.2100000000000009</v>
      </c>
      <c r="Z12" s="17">
        <v>1.95</v>
      </c>
      <c r="AA12" s="17">
        <v>0</v>
      </c>
      <c r="AB12" s="17">
        <v>24.3</v>
      </c>
      <c r="AC12" s="17">
        <v>4.5</v>
      </c>
      <c r="AD12" s="17">
        <v>0.18</v>
      </c>
      <c r="AE12" s="17">
        <v>0.02</v>
      </c>
      <c r="AF12" s="17">
        <v>0.02</v>
      </c>
      <c r="AG12" s="17">
        <v>0.23</v>
      </c>
      <c r="AH12" s="17">
        <v>0.36</v>
      </c>
      <c r="AI12" s="17">
        <v>3.6</v>
      </c>
      <c r="AJ12" s="17">
        <v>0</v>
      </c>
      <c r="AK12" s="17">
        <v>0</v>
      </c>
      <c r="AL12" s="17">
        <v>0</v>
      </c>
      <c r="AM12" s="17">
        <v>16.760000000000002</v>
      </c>
      <c r="AN12" s="17">
        <v>15.88</v>
      </c>
      <c r="AO12" s="17">
        <v>2.65</v>
      </c>
      <c r="AP12" s="17">
        <v>9.6999999999999993</v>
      </c>
      <c r="AQ12" s="17">
        <v>2.65</v>
      </c>
      <c r="AR12" s="17">
        <v>7.94</v>
      </c>
      <c r="AS12" s="17">
        <v>14.99</v>
      </c>
      <c r="AT12" s="17">
        <v>8.82</v>
      </c>
      <c r="AU12" s="17">
        <v>68.8</v>
      </c>
      <c r="AV12" s="17">
        <v>6.17</v>
      </c>
      <c r="AW12" s="17">
        <v>12.35</v>
      </c>
      <c r="AX12" s="17">
        <v>37.04</v>
      </c>
      <c r="AY12" s="17">
        <v>0</v>
      </c>
      <c r="AZ12" s="17">
        <v>11.47</v>
      </c>
      <c r="BA12" s="17">
        <v>14.11</v>
      </c>
      <c r="BB12" s="17">
        <v>5.29</v>
      </c>
      <c r="BC12" s="17">
        <v>4.41</v>
      </c>
      <c r="BD12" s="17">
        <v>0</v>
      </c>
      <c r="BE12" s="17">
        <v>0</v>
      </c>
      <c r="BF12" s="17">
        <v>0</v>
      </c>
      <c r="BG12" s="17">
        <v>0</v>
      </c>
      <c r="BH12" s="17">
        <v>0</v>
      </c>
      <c r="BI12" s="17">
        <v>0</v>
      </c>
      <c r="BJ12" s="17">
        <v>0</v>
      </c>
      <c r="BK12" s="17">
        <v>0</v>
      </c>
      <c r="BL12" s="17">
        <v>0</v>
      </c>
      <c r="BM12" s="17">
        <v>0</v>
      </c>
      <c r="BN12" s="17">
        <v>0</v>
      </c>
      <c r="BO12" s="17">
        <v>0</v>
      </c>
      <c r="BP12" s="17">
        <v>0</v>
      </c>
      <c r="BQ12" s="17">
        <v>0</v>
      </c>
      <c r="BR12" s="17">
        <v>0</v>
      </c>
      <c r="BS12" s="17">
        <v>0</v>
      </c>
      <c r="BT12" s="17">
        <v>0</v>
      </c>
      <c r="BU12" s="17">
        <v>0</v>
      </c>
      <c r="BV12" s="17">
        <v>0</v>
      </c>
      <c r="BW12" s="17">
        <v>0</v>
      </c>
      <c r="BX12" s="17">
        <v>0</v>
      </c>
      <c r="BY12" s="17">
        <v>0</v>
      </c>
      <c r="BZ12" s="17">
        <v>0</v>
      </c>
      <c r="CA12" s="17">
        <v>0</v>
      </c>
      <c r="CB12" s="17">
        <v>287.68</v>
      </c>
      <c r="CD12" s="17">
        <v>4.05</v>
      </c>
      <c r="CF12" s="17">
        <v>0</v>
      </c>
      <c r="CG12" s="17">
        <v>0</v>
      </c>
      <c r="CH12" s="17">
        <v>0</v>
      </c>
      <c r="CI12" s="17">
        <v>0</v>
      </c>
      <c r="CJ12" s="17">
        <v>0</v>
      </c>
      <c r="CK12" s="17">
        <v>0</v>
      </c>
      <c r="CL12" s="17">
        <v>0</v>
      </c>
      <c r="CM12" s="17">
        <v>0</v>
      </c>
      <c r="CN12" s="17">
        <v>0</v>
      </c>
      <c r="CO12" s="17">
        <v>10</v>
      </c>
      <c r="CP12" s="17">
        <v>0</v>
      </c>
    </row>
    <row r="13" spans="1:94" s="17" customFormat="1" ht="15" x14ac:dyDescent="0.25">
      <c r="A13" s="17" t="str">
        <f>"-"</f>
        <v>-</v>
      </c>
      <c r="B13" s="18" t="s">
        <v>93</v>
      </c>
      <c r="C13" s="19" t="str">
        <f>"31"</f>
        <v>31</v>
      </c>
      <c r="D13" s="19">
        <v>2.0499999999999998</v>
      </c>
      <c r="E13" s="19">
        <v>0</v>
      </c>
      <c r="F13" s="19">
        <v>0.37</v>
      </c>
      <c r="G13" s="19">
        <v>0.37</v>
      </c>
      <c r="H13" s="19">
        <v>12.93</v>
      </c>
      <c r="I13" s="19">
        <v>59.947799999999994</v>
      </c>
      <c r="J13" s="17">
        <v>0.06</v>
      </c>
      <c r="K13" s="17">
        <v>0</v>
      </c>
      <c r="L13" s="17">
        <v>0</v>
      </c>
      <c r="M13" s="17">
        <v>0</v>
      </c>
      <c r="N13" s="17">
        <v>0.37</v>
      </c>
      <c r="O13" s="17">
        <v>9.98</v>
      </c>
      <c r="P13" s="17">
        <v>2.57</v>
      </c>
      <c r="Q13" s="17">
        <v>0</v>
      </c>
      <c r="R13" s="17">
        <v>0</v>
      </c>
      <c r="S13" s="17">
        <v>0.31</v>
      </c>
      <c r="T13" s="17">
        <v>0.78</v>
      </c>
      <c r="U13" s="17">
        <v>189.1</v>
      </c>
      <c r="V13" s="17">
        <v>75.95</v>
      </c>
      <c r="W13" s="17">
        <v>10.85</v>
      </c>
      <c r="X13" s="17">
        <v>14.57</v>
      </c>
      <c r="Y13" s="17">
        <v>48.98</v>
      </c>
      <c r="Z13" s="17">
        <v>1.21</v>
      </c>
      <c r="AA13" s="17">
        <v>0</v>
      </c>
      <c r="AB13" s="17">
        <v>1.55</v>
      </c>
      <c r="AC13" s="17">
        <v>0.31</v>
      </c>
      <c r="AD13" s="17">
        <v>0.43</v>
      </c>
      <c r="AE13" s="17">
        <v>0.06</v>
      </c>
      <c r="AF13" s="17">
        <v>0.02</v>
      </c>
      <c r="AG13" s="17">
        <v>0.22</v>
      </c>
      <c r="AH13" s="17">
        <v>0.62</v>
      </c>
      <c r="AI13" s="17">
        <v>0</v>
      </c>
      <c r="AJ13" s="17">
        <v>0</v>
      </c>
      <c r="AK13" s="17">
        <v>0</v>
      </c>
      <c r="AL13" s="17">
        <v>0</v>
      </c>
      <c r="AM13" s="17">
        <v>132.37</v>
      </c>
      <c r="AN13" s="17">
        <v>69.13</v>
      </c>
      <c r="AO13" s="17">
        <v>28.83</v>
      </c>
      <c r="AP13" s="17">
        <v>61.38</v>
      </c>
      <c r="AQ13" s="17">
        <v>24.8</v>
      </c>
      <c r="AR13" s="17">
        <v>115.01</v>
      </c>
      <c r="AS13" s="17">
        <v>92.07</v>
      </c>
      <c r="AT13" s="17">
        <v>90.21</v>
      </c>
      <c r="AU13" s="17">
        <v>143.84</v>
      </c>
      <c r="AV13" s="17">
        <v>38.44</v>
      </c>
      <c r="AW13" s="17">
        <v>96.1</v>
      </c>
      <c r="AX13" s="17">
        <v>473.99</v>
      </c>
      <c r="AY13" s="17">
        <v>0</v>
      </c>
      <c r="AZ13" s="17">
        <v>163.06</v>
      </c>
      <c r="BA13" s="17">
        <v>90.21</v>
      </c>
      <c r="BB13" s="17">
        <v>55.8</v>
      </c>
      <c r="BC13" s="17">
        <v>40.299999999999997</v>
      </c>
      <c r="BD13" s="17">
        <v>0</v>
      </c>
      <c r="BE13" s="17">
        <v>0</v>
      </c>
      <c r="BF13" s="17">
        <v>0</v>
      </c>
      <c r="BG13" s="17">
        <v>0</v>
      </c>
      <c r="BH13" s="17">
        <v>0</v>
      </c>
      <c r="BI13" s="17">
        <v>0</v>
      </c>
      <c r="BJ13" s="17">
        <v>0</v>
      </c>
      <c r="BK13" s="17">
        <v>0.04</v>
      </c>
      <c r="BL13" s="17">
        <v>0</v>
      </c>
      <c r="BM13" s="17">
        <v>0</v>
      </c>
      <c r="BN13" s="17">
        <v>0.01</v>
      </c>
      <c r="BO13" s="17">
        <v>0</v>
      </c>
      <c r="BP13" s="17">
        <v>0</v>
      </c>
      <c r="BQ13" s="17">
        <v>0</v>
      </c>
      <c r="BR13" s="17">
        <v>0</v>
      </c>
      <c r="BS13" s="17">
        <v>0.03</v>
      </c>
      <c r="BT13" s="17">
        <v>0</v>
      </c>
      <c r="BU13" s="17">
        <v>0</v>
      </c>
      <c r="BV13" s="17">
        <v>0.15</v>
      </c>
      <c r="BW13" s="17">
        <v>0.02</v>
      </c>
      <c r="BX13" s="17">
        <v>0</v>
      </c>
      <c r="BY13" s="17">
        <v>0</v>
      </c>
      <c r="BZ13" s="17">
        <v>0</v>
      </c>
      <c r="CA13" s="17">
        <v>0</v>
      </c>
      <c r="CB13" s="17">
        <v>14.57</v>
      </c>
      <c r="CD13" s="17">
        <v>0.26</v>
      </c>
      <c r="CF13" s="17">
        <v>0</v>
      </c>
      <c r="CG13" s="17">
        <v>0</v>
      </c>
      <c r="CH13" s="17">
        <v>0</v>
      </c>
      <c r="CI13" s="17">
        <v>0</v>
      </c>
      <c r="CJ13" s="17">
        <v>0</v>
      </c>
      <c r="CK13" s="17">
        <v>0</v>
      </c>
      <c r="CL13" s="17">
        <v>0</v>
      </c>
      <c r="CM13" s="17">
        <v>0</v>
      </c>
      <c r="CN13" s="17">
        <v>0</v>
      </c>
      <c r="CO13" s="17">
        <v>0</v>
      </c>
      <c r="CP13" s="17">
        <v>0</v>
      </c>
    </row>
    <row r="14" spans="1:94" s="14" customFormat="1" ht="15" x14ac:dyDescent="0.25">
      <c r="A14" s="14" t="str">
        <f>"-"</f>
        <v>-</v>
      </c>
      <c r="B14" s="15" t="s">
        <v>94</v>
      </c>
      <c r="C14" s="16" t="str">
        <f>"62"</f>
        <v>62</v>
      </c>
      <c r="D14" s="16">
        <v>4.0999999999999996</v>
      </c>
      <c r="E14" s="16">
        <v>0</v>
      </c>
      <c r="F14" s="16">
        <v>0.41</v>
      </c>
      <c r="G14" s="16">
        <v>0.41</v>
      </c>
      <c r="H14" s="16">
        <v>29.08</v>
      </c>
      <c r="I14" s="16">
        <v>138.81861999999998</v>
      </c>
      <c r="J14" s="14">
        <v>0</v>
      </c>
      <c r="K14" s="14">
        <v>0</v>
      </c>
      <c r="L14" s="14">
        <v>0</v>
      </c>
      <c r="M14" s="14">
        <v>0</v>
      </c>
      <c r="N14" s="14">
        <v>0.68</v>
      </c>
      <c r="O14" s="14">
        <v>28.27</v>
      </c>
      <c r="P14" s="14">
        <v>0.12</v>
      </c>
      <c r="Q14" s="14">
        <v>0</v>
      </c>
      <c r="R14" s="14">
        <v>0</v>
      </c>
      <c r="S14" s="14">
        <v>0</v>
      </c>
      <c r="T14" s="14">
        <v>1.1200000000000001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315.55</v>
      </c>
      <c r="AN14" s="14">
        <v>104.64</v>
      </c>
      <c r="AO14" s="14">
        <v>62.03</v>
      </c>
      <c r="AP14" s="14">
        <v>124.06</v>
      </c>
      <c r="AQ14" s="14">
        <v>46.93</v>
      </c>
      <c r="AR14" s="14">
        <v>224.39</v>
      </c>
      <c r="AS14" s="14">
        <v>139.16999999999999</v>
      </c>
      <c r="AT14" s="14">
        <v>194.18</v>
      </c>
      <c r="AU14" s="14">
        <v>160.19999999999999</v>
      </c>
      <c r="AV14" s="14">
        <v>84.15</v>
      </c>
      <c r="AW14" s="14">
        <v>148.87</v>
      </c>
      <c r="AX14" s="14">
        <v>1244.94</v>
      </c>
      <c r="AY14" s="14">
        <v>0</v>
      </c>
      <c r="AZ14" s="14">
        <v>405.63</v>
      </c>
      <c r="BA14" s="14">
        <v>176.38</v>
      </c>
      <c r="BB14" s="14">
        <v>117.05</v>
      </c>
      <c r="BC14" s="14">
        <v>92.78</v>
      </c>
      <c r="BD14" s="14">
        <v>0</v>
      </c>
      <c r="BE14" s="14">
        <v>0</v>
      </c>
      <c r="BF14" s="14">
        <v>0</v>
      </c>
      <c r="BG14" s="14">
        <v>0</v>
      </c>
      <c r="BH14" s="14">
        <v>0</v>
      </c>
      <c r="BI14" s="14">
        <v>0</v>
      </c>
      <c r="BJ14" s="14">
        <v>0</v>
      </c>
      <c r="BK14" s="14">
        <v>0.05</v>
      </c>
      <c r="BL14" s="14">
        <v>0</v>
      </c>
      <c r="BM14" s="14">
        <v>0</v>
      </c>
      <c r="BN14" s="14">
        <v>0</v>
      </c>
      <c r="BO14" s="14">
        <v>0</v>
      </c>
      <c r="BP14" s="14">
        <v>0</v>
      </c>
      <c r="BQ14" s="14">
        <v>0</v>
      </c>
      <c r="BR14" s="14">
        <v>0</v>
      </c>
      <c r="BS14" s="14">
        <v>0.04</v>
      </c>
      <c r="BT14" s="14">
        <v>0</v>
      </c>
      <c r="BU14" s="14">
        <v>0</v>
      </c>
      <c r="BV14" s="14">
        <v>0.17</v>
      </c>
      <c r="BW14" s="14">
        <v>0.01</v>
      </c>
      <c r="BX14" s="14">
        <v>0</v>
      </c>
      <c r="BY14" s="14">
        <v>0</v>
      </c>
      <c r="BZ14" s="14">
        <v>0</v>
      </c>
      <c r="CA14" s="14">
        <v>0</v>
      </c>
      <c r="CB14" s="14">
        <v>24.24</v>
      </c>
      <c r="CD14" s="14">
        <v>0</v>
      </c>
      <c r="CF14" s="14">
        <v>0</v>
      </c>
      <c r="CG14" s="14">
        <v>0</v>
      </c>
      <c r="CH14" s="14">
        <v>0</v>
      </c>
      <c r="CI14" s="14">
        <v>0</v>
      </c>
      <c r="CJ14" s="14">
        <v>0</v>
      </c>
      <c r="CK14" s="14">
        <v>0</v>
      </c>
      <c r="CL14" s="14">
        <v>0</v>
      </c>
      <c r="CM14" s="14">
        <v>0</v>
      </c>
      <c r="CN14" s="14">
        <v>0</v>
      </c>
      <c r="CO14" s="14">
        <v>0</v>
      </c>
      <c r="CP14" s="14">
        <v>0</v>
      </c>
    </row>
    <row r="15" spans="1:94" s="20" customFormat="1" ht="14.25" x14ac:dyDescent="0.2">
      <c r="B15" s="21" t="s">
        <v>95</v>
      </c>
      <c r="C15" s="22">
        <f>C14+C13+C12+C11+C10+C9</f>
        <v>798</v>
      </c>
      <c r="D15" s="22">
        <v>27.33</v>
      </c>
      <c r="E15" s="22">
        <v>10.220000000000001</v>
      </c>
      <c r="F15" s="22">
        <v>34.42</v>
      </c>
      <c r="G15" s="22">
        <v>11.26</v>
      </c>
      <c r="H15" s="22">
        <v>118.5</v>
      </c>
      <c r="I15" s="22">
        <v>867.63</v>
      </c>
      <c r="J15" s="20">
        <v>11.96</v>
      </c>
      <c r="K15" s="20">
        <v>5.78</v>
      </c>
      <c r="L15" s="20">
        <v>0</v>
      </c>
      <c r="M15" s="20">
        <v>0</v>
      </c>
      <c r="N15" s="20">
        <v>29.59</v>
      </c>
      <c r="O15" s="20">
        <v>76.28</v>
      </c>
      <c r="P15" s="20">
        <v>12.63</v>
      </c>
      <c r="Q15" s="20">
        <v>0</v>
      </c>
      <c r="R15" s="20">
        <v>0</v>
      </c>
      <c r="S15" s="20">
        <v>1.47</v>
      </c>
      <c r="T15" s="20">
        <v>7.25</v>
      </c>
      <c r="U15" s="20">
        <v>1001.48</v>
      </c>
      <c r="V15" s="20">
        <v>1092.03</v>
      </c>
      <c r="W15" s="20">
        <v>123.03</v>
      </c>
      <c r="X15" s="20">
        <v>142.72999999999999</v>
      </c>
      <c r="Y15" s="20">
        <v>380.33</v>
      </c>
      <c r="Z15" s="20">
        <v>8.17</v>
      </c>
      <c r="AA15" s="20">
        <v>45.29</v>
      </c>
      <c r="AB15" s="20">
        <v>1155.49</v>
      </c>
      <c r="AC15" s="20">
        <v>264.72000000000003</v>
      </c>
      <c r="AD15" s="20">
        <v>5.6</v>
      </c>
      <c r="AE15" s="20">
        <v>0.54</v>
      </c>
      <c r="AF15" s="20">
        <v>0.28999999999999998</v>
      </c>
      <c r="AG15" s="20">
        <v>5.52</v>
      </c>
      <c r="AH15" s="20">
        <v>11.25</v>
      </c>
      <c r="AI15" s="20">
        <v>36.67</v>
      </c>
      <c r="AJ15" s="20">
        <v>0</v>
      </c>
      <c r="AK15" s="20">
        <v>385.77</v>
      </c>
      <c r="AL15" s="20">
        <v>332.48</v>
      </c>
      <c r="AM15" s="20">
        <v>1361.11</v>
      </c>
      <c r="AN15" s="20">
        <v>1036.5</v>
      </c>
      <c r="AO15" s="20">
        <v>399.76</v>
      </c>
      <c r="AP15" s="20">
        <v>711.67</v>
      </c>
      <c r="AQ15" s="20">
        <v>254.42</v>
      </c>
      <c r="AR15" s="20">
        <v>941.24</v>
      </c>
      <c r="AS15" s="20">
        <v>898.98</v>
      </c>
      <c r="AT15" s="20">
        <v>1217.5899999999999</v>
      </c>
      <c r="AU15" s="20">
        <v>1564.99</v>
      </c>
      <c r="AV15" s="20">
        <v>529.13</v>
      </c>
      <c r="AW15" s="20">
        <v>899.18</v>
      </c>
      <c r="AX15" s="20">
        <v>4204.5</v>
      </c>
      <c r="AY15" s="20">
        <v>71.819999999999993</v>
      </c>
      <c r="AZ15" s="20">
        <v>1213.51</v>
      </c>
      <c r="BA15" s="20">
        <v>870.33</v>
      </c>
      <c r="BB15" s="20">
        <v>654.55999999999995</v>
      </c>
      <c r="BC15" s="20">
        <v>379.32</v>
      </c>
      <c r="BD15" s="20">
        <v>0.22</v>
      </c>
      <c r="BE15" s="20">
        <v>0.1</v>
      </c>
      <c r="BF15" s="20">
        <v>0.05</v>
      </c>
      <c r="BG15" s="20">
        <v>0.12</v>
      </c>
      <c r="BH15" s="20">
        <v>0.14000000000000001</v>
      </c>
      <c r="BI15" s="20">
        <v>0.64</v>
      </c>
      <c r="BJ15" s="20">
        <v>0</v>
      </c>
      <c r="BK15" s="20">
        <v>2.63</v>
      </c>
      <c r="BL15" s="20">
        <v>0</v>
      </c>
      <c r="BM15" s="20">
        <v>0.92</v>
      </c>
      <c r="BN15" s="20">
        <v>0.04</v>
      </c>
      <c r="BO15" s="20">
        <v>0.06</v>
      </c>
      <c r="BP15" s="20">
        <v>0</v>
      </c>
      <c r="BQ15" s="20">
        <v>0.12</v>
      </c>
      <c r="BR15" s="20">
        <v>0.2</v>
      </c>
      <c r="BS15" s="20">
        <v>3.96</v>
      </c>
      <c r="BT15" s="20">
        <v>0.01</v>
      </c>
      <c r="BU15" s="20">
        <v>0</v>
      </c>
      <c r="BV15" s="20">
        <v>5.83</v>
      </c>
      <c r="BW15" s="20">
        <v>0.08</v>
      </c>
      <c r="BX15" s="20">
        <v>0</v>
      </c>
      <c r="BY15" s="20">
        <v>0</v>
      </c>
      <c r="BZ15" s="20">
        <v>0</v>
      </c>
      <c r="CA15" s="20">
        <v>0</v>
      </c>
      <c r="CB15" s="20">
        <v>859.39</v>
      </c>
      <c r="CC15" s="20">
        <f>$I$15/$I$16*100</f>
        <v>100</v>
      </c>
      <c r="CD15" s="20">
        <v>237.88</v>
      </c>
      <c r="CF15" s="20">
        <v>0</v>
      </c>
      <c r="CG15" s="20">
        <v>0</v>
      </c>
      <c r="CH15" s="20">
        <v>0</v>
      </c>
      <c r="CI15" s="20">
        <v>0</v>
      </c>
      <c r="CJ15" s="20">
        <v>0</v>
      </c>
      <c r="CK15" s="20">
        <v>0</v>
      </c>
      <c r="CL15" s="20">
        <v>0</v>
      </c>
      <c r="CM15" s="20">
        <v>0</v>
      </c>
      <c r="CN15" s="20">
        <v>0</v>
      </c>
      <c r="CO15" s="20">
        <v>11.8</v>
      </c>
      <c r="CP15" s="20">
        <v>1.92</v>
      </c>
    </row>
    <row r="16" spans="1:94" s="20" customFormat="1" ht="14.25" x14ac:dyDescent="0.2">
      <c r="B16" s="21" t="s">
        <v>96</v>
      </c>
      <c r="C16" s="22"/>
      <c r="D16" s="22">
        <v>27.33</v>
      </c>
      <c r="E16" s="22">
        <v>10.220000000000001</v>
      </c>
      <c r="F16" s="22">
        <v>34.42</v>
      </c>
      <c r="G16" s="22">
        <v>11.26</v>
      </c>
      <c r="H16" s="22">
        <v>118.5</v>
      </c>
      <c r="I16" s="22">
        <v>867.63</v>
      </c>
      <c r="J16" s="20">
        <v>11.96</v>
      </c>
      <c r="K16" s="20">
        <v>5.78</v>
      </c>
      <c r="L16" s="20">
        <v>0</v>
      </c>
      <c r="M16" s="20">
        <v>0</v>
      </c>
      <c r="N16" s="20">
        <v>29.59</v>
      </c>
      <c r="O16" s="20">
        <v>76.28</v>
      </c>
      <c r="P16" s="20">
        <v>12.63</v>
      </c>
      <c r="Q16" s="20">
        <v>0</v>
      </c>
      <c r="R16" s="20">
        <v>0</v>
      </c>
      <c r="S16" s="20">
        <v>1.47</v>
      </c>
      <c r="T16" s="20">
        <v>7.25</v>
      </c>
      <c r="U16" s="20">
        <v>1001.48</v>
      </c>
      <c r="V16" s="20">
        <v>1092.03</v>
      </c>
      <c r="W16" s="20">
        <v>123.03</v>
      </c>
      <c r="X16" s="20">
        <v>142.72999999999999</v>
      </c>
      <c r="Y16" s="20">
        <v>380.33</v>
      </c>
      <c r="Z16" s="20">
        <v>8.17</v>
      </c>
      <c r="AA16" s="20">
        <v>45.29</v>
      </c>
      <c r="AB16" s="20">
        <v>1155.49</v>
      </c>
      <c r="AC16" s="20">
        <v>264.72000000000003</v>
      </c>
      <c r="AD16" s="20">
        <v>5.6</v>
      </c>
      <c r="AE16" s="20">
        <v>0.54</v>
      </c>
      <c r="AF16" s="20">
        <v>0.28999999999999998</v>
      </c>
      <c r="AG16" s="20">
        <v>5.52</v>
      </c>
      <c r="AH16" s="20">
        <v>11.25</v>
      </c>
      <c r="AI16" s="20">
        <v>36.67</v>
      </c>
      <c r="AJ16" s="20">
        <v>0</v>
      </c>
      <c r="AK16" s="20">
        <v>385.77</v>
      </c>
      <c r="AL16" s="20">
        <v>332.48</v>
      </c>
      <c r="AM16" s="20">
        <v>1361.11</v>
      </c>
      <c r="AN16" s="20">
        <v>1036.5</v>
      </c>
      <c r="AO16" s="20">
        <v>399.76</v>
      </c>
      <c r="AP16" s="20">
        <v>711.67</v>
      </c>
      <c r="AQ16" s="20">
        <v>254.42</v>
      </c>
      <c r="AR16" s="20">
        <v>941.24</v>
      </c>
      <c r="AS16" s="20">
        <v>898.98</v>
      </c>
      <c r="AT16" s="20">
        <v>1217.5899999999999</v>
      </c>
      <c r="AU16" s="20">
        <v>1564.99</v>
      </c>
      <c r="AV16" s="20">
        <v>529.13</v>
      </c>
      <c r="AW16" s="20">
        <v>899.18</v>
      </c>
      <c r="AX16" s="20">
        <v>4204.5</v>
      </c>
      <c r="AY16" s="20">
        <v>71.819999999999993</v>
      </c>
      <c r="AZ16" s="20">
        <v>1213.51</v>
      </c>
      <c r="BA16" s="20">
        <v>870.33</v>
      </c>
      <c r="BB16" s="20">
        <v>654.55999999999995</v>
      </c>
      <c r="BC16" s="20">
        <v>379.32</v>
      </c>
      <c r="BD16" s="20">
        <v>0.22</v>
      </c>
      <c r="BE16" s="20">
        <v>0.1</v>
      </c>
      <c r="BF16" s="20">
        <v>0.05</v>
      </c>
      <c r="BG16" s="20">
        <v>0.12</v>
      </c>
      <c r="BH16" s="20">
        <v>0.14000000000000001</v>
      </c>
      <c r="BI16" s="20">
        <v>0.64</v>
      </c>
      <c r="BJ16" s="20">
        <v>0</v>
      </c>
      <c r="BK16" s="20">
        <v>2.63</v>
      </c>
      <c r="BL16" s="20">
        <v>0</v>
      </c>
      <c r="BM16" s="20">
        <v>0.92</v>
      </c>
      <c r="BN16" s="20">
        <v>0.04</v>
      </c>
      <c r="BO16" s="20">
        <v>0.06</v>
      </c>
      <c r="BP16" s="20">
        <v>0</v>
      </c>
      <c r="BQ16" s="20">
        <v>0.12</v>
      </c>
      <c r="BR16" s="20">
        <v>0.2</v>
      </c>
      <c r="BS16" s="20">
        <v>3.96</v>
      </c>
      <c r="BT16" s="20">
        <v>0.01</v>
      </c>
      <c r="BU16" s="20">
        <v>0</v>
      </c>
      <c r="BV16" s="20">
        <v>5.83</v>
      </c>
      <c r="BW16" s="20">
        <v>0.08</v>
      </c>
      <c r="BX16" s="20">
        <v>0</v>
      </c>
      <c r="BY16" s="20">
        <v>0</v>
      </c>
      <c r="BZ16" s="20">
        <v>0</v>
      </c>
      <c r="CA16" s="20">
        <v>0</v>
      </c>
      <c r="CB16" s="20">
        <v>859.39</v>
      </c>
      <c r="CD16" s="20">
        <v>237.88</v>
      </c>
      <c r="CF16" s="20">
        <v>0</v>
      </c>
      <c r="CG16" s="20">
        <v>0</v>
      </c>
      <c r="CH16" s="20">
        <v>0</v>
      </c>
      <c r="CI16" s="20">
        <v>0</v>
      </c>
      <c r="CJ16" s="20">
        <v>0</v>
      </c>
      <c r="CK16" s="20">
        <v>0</v>
      </c>
      <c r="CL16" s="20">
        <v>0</v>
      </c>
      <c r="CM16" s="20">
        <v>0</v>
      </c>
      <c r="CN16" s="20">
        <v>0</v>
      </c>
      <c r="CO16" s="20">
        <v>11.8</v>
      </c>
      <c r="CP16" s="20">
        <v>1.92</v>
      </c>
    </row>
    <row r="17" spans="1:94" x14ac:dyDescent="0.25">
      <c r="B17" s="24" t="s">
        <v>97</v>
      </c>
    </row>
    <row r="18" spans="1:94" x14ac:dyDescent="0.25">
      <c r="B18" s="24" t="s">
        <v>89</v>
      </c>
    </row>
    <row r="19" spans="1:94" s="27" customFormat="1" ht="31.5" x14ac:dyDescent="0.25">
      <c r="A19" s="27" t="str">
        <f>"31/2"</f>
        <v>31/2</v>
      </c>
      <c r="B19" s="28" t="s">
        <v>98</v>
      </c>
      <c r="C19" s="27" t="str">
        <f>"250"</f>
        <v>250</v>
      </c>
      <c r="D19" s="27">
        <v>3.21</v>
      </c>
      <c r="E19" s="27">
        <v>1.1000000000000001</v>
      </c>
      <c r="F19" s="27">
        <v>4.96</v>
      </c>
      <c r="G19" s="27">
        <v>0.24</v>
      </c>
      <c r="H19" s="27">
        <v>14.41</v>
      </c>
      <c r="I19" s="33">
        <v>111.11214999999999</v>
      </c>
      <c r="J19" s="27">
        <v>3.14</v>
      </c>
      <c r="K19" s="27">
        <v>0.11</v>
      </c>
      <c r="L19" s="27">
        <v>0</v>
      </c>
      <c r="M19" s="27">
        <v>0</v>
      </c>
      <c r="N19" s="27">
        <v>5.29</v>
      </c>
      <c r="O19" s="27">
        <v>6.94</v>
      </c>
      <c r="P19" s="27">
        <v>2.17</v>
      </c>
      <c r="Q19" s="27">
        <v>0</v>
      </c>
      <c r="R19" s="27">
        <v>0</v>
      </c>
      <c r="S19" s="27">
        <v>0.22</v>
      </c>
      <c r="T19" s="27">
        <v>1.69</v>
      </c>
      <c r="U19" s="27">
        <v>271.73</v>
      </c>
      <c r="V19" s="27">
        <v>309.42</v>
      </c>
      <c r="W19" s="27">
        <v>68.81</v>
      </c>
      <c r="X19" s="27">
        <v>23.55</v>
      </c>
      <c r="Y19" s="27">
        <v>76.75</v>
      </c>
      <c r="Z19" s="27">
        <v>0.71</v>
      </c>
      <c r="AA19" s="27">
        <v>27.5</v>
      </c>
      <c r="AB19" s="27">
        <v>1685.03</v>
      </c>
      <c r="AC19" s="27">
        <v>339.53</v>
      </c>
      <c r="AD19" s="27">
        <v>0.28000000000000003</v>
      </c>
      <c r="AE19" s="27">
        <v>7.0000000000000007E-2</v>
      </c>
      <c r="AF19" s="27">
        <v>0.1</v>
      </c>
      <c r="AG19" s="27">
        <v>0.69</v>
      </c>
      <c r="AH19" s="27">
        <v>1.46</v>
      </c>
      <c r="AI19" s="27">
        <v>6.9</v>
      </c>
      <c r="AJ19" s="27">
        <v>0</v>
      </c>
      <c r="AK19" s="27">
        <v>85.04</v>
      </c>
      <c r="AL19" s="27">
        <v>82.25</v>
      </c>
      <c r="AM19" s="27">
        <v>208.5</v>
      </c>
      <c r="AN19" s="27">
        <v>160.63</v>
      </c>
      <c r="AO19" s="27">
        <v>47.78</v>
      </c>
      <c r="AP19" s="27">
        <v>109.71</v>
      </c>
      <c r="AQ19" s="27">
        <v>35.65</v>
      </c>
      <c r="AR19" s="27">
        <v>123.9</v>
      </c>
      <c r="AS19" s="27">
        <v>72.28</v>
      </c>
      <c r="AT19" s="27">
        <v>129.28</v>
      </c>
      <c r="AU19" s="27">
        <v>157.54</v>
      </c>
      <c r="AV19" s="27">
        <v>31.57</v>
      </c>
      <c r="AW19" s="27">
        <v>64.37</v>
      </c>
      <c r="AX19" s="27">
        <v>346.3</v>
      </c>
      <c r="AY19" s="27">
        <v>0</v>
      </c>
      <c r="AZ19" s="27">
        <v>94.97</v>
      </c>
      <c r="BA19" s="27">
        <v>73.48</v>
      </c>
      <c r="BB19" s="27">
        <v>115.69</v>
      </c>
      <c r="BC19" s="27">
        <v>32.659999999999997</v>
      </c>
      <c r="BD19" s="27">
        <v>0.13</v>
      </c>
      <c r="BE19" s="27">
        <v>0.06</v>
      </c>
      <c r="BF19" s="27">
        <v>0.03</v>
      </c>
      <c r="BG19" s="27">
        <v>7.0000000000000007E-2</v>
      </c>
      <c r="BH19" s="27">
        <v>0.08</v>
      </c>
      <c r="BI19" s="27">
        <v>0.39</v>
      </c>
      <c r="BJ19" s="27">
        <v>0</v>
      </c>
      <c r="BK19" s="27">
        <v>1.1100000000000001</v>
      </c>
      <c r="BL19" s="27">
        <v>0</v>
      </c>
      <c r="BM19" s="27">
        <v>0.34</v>
      </c>
      <c r="BN19" s="27">
        <v>0</v>
      </c>
      <c r="BO19" s="27">
        <v>0</v>
      </c>
      <c r="BP19" s="27">
        <v>0</v>
      </c>
      <c r="BQ19" s="27">
        <v>0.08</v>
      </c>
      <c r="BR19" s="27">
        <v>0.12</v>
      </c>
      <c r="BS19" s="27">
        <v>0.92</v>
      </c>
      <c r="BT19" s="27">
        <v>0</v>
      </c>
      <c r="BU19" s="27">
        <v>0</v>
      </c>
      <c r="BV19" s="27">
        <v>0.09</v>
      </c>
      <c r="BW19" s="27">
        <v>0.01</v>
      </c>
      <c r="BX19" s="27">
        <v>0</v>
      </c>
      <c r="BY19" s="27">
        <v>0</v>
      </c>
      <c r="BZ19" s="27">
        <v>0</v>
      </c>
      <c r="CA19" s="27">
        <v>0</v>
      </c>
      <c r="CB19" s="27">
        <v>285.25</v>
      </c>
      <c r="CD19" s="27">
        <v>308.33999999999997</v>
      </c>
      <c r="CF19" s="27">
        <v>0</v>
      </c>
      <c r="CG19" s="27">
        <v>0</v>
      </c>
      <c r="CH19" s="27">
        <v>0</v>
      </c>
      <c r="CI19" s="27">
        <v>0</v>
      </c>
      <c r="CJ19" s="27">
        <v>0</v>
      </c>
      <c r="CK19" s="27">
        <v>0</v>
      </c>
      <c r="CL19" s="27">
        <v>0</v>
      </c>
      <c r="CM19" s="27">
        <v>0</v>
      </c>
      <c r="CN19" s="27">
        <v>0</v>
      </c>
      <c r="CO19" s="27">
        <v>0</v>
      </c>
      <c r="CP19" s="27">
        <v>0.5</v>
      </c>
    </row>
    <row r="20" spans="1:94" s="27" customFormat="1" x14ac:dyDescent="0.25">
      <c r="A20" s="27" t="str">
        <f>"12/8"</f>
        <v>12/8</v>
      </c>
      <c r="B20" s="28" t="s">
        <v>99</v>
      </c>
      <c r="C20" s="27" t="str">
        <f>"90"</f>
        <v>90</v>
      </c>
      <c r="D20" s="27">
        <v>11.14</v>
      </c>
      <c r="E20" s="27">
        <v>9.82</v>
      </c>
      <c r="F20" s="27">
        <v>29.38</v>
      </c>
      <c r="G20" s="27">
        <v>0.08</v>
      </c>
      <c r="H20" s="27">
        <v>6.83</v>
      </c>
      <c r="I20" s="33">
        <v>327.30030000000005</v>
      </c>
      <c r="J20" s="27">
        <v>10.62</v>
      </c>
      <c r="K20" s="27">
        <v>0.1</v>
      </c>
      <c r="L20" s="27">
        <v>0</v>
      </c>
      <c r="M20" s="27">
        <v>0</v>
      </c>
      <c r="N20" s="27">
        <v>1.2</v>
      </c>
      <c r="O20" s="27">
        <v>3.07</v>
      </c>
      <c r="P20" s="27">
        <v>0.56000000000000005</v>
      </c>
      <c r="Q20" s="27">
        <v>0</v>
      </c>
      <c r="R20" s="27">
        <v>0</v>
      </c>
      <c r="S20" s="27">
        <v>0.03</v>
      </c>
      <c r="T20" s="27">
        <v>1.32</v>
      </c>
      <c r="U20" s="27">
        <v>371.93</v>
      </c>
      <c r="V20" s="27">
        <v>223.92</v>
      </c>
      <c r="W20" s="27">
        <v>12.13</v>
      </c>
      <c r="X20" s="27">
        <v>18.989999999999998</v>
      </c>
      <c r="Y20" s="27">
        <v>124.89</v>
      </c>
      <c r="Z20" s="27">
        <v>1.34</v>
      </c>
      <c r="AA20" s="27">
        <v>15.3</v>
      </c>
      <c r="AB20" s="27">
        <v>11.48</v>
      </c>
      <c r="AC20" s="27">
        <v>20.25</v>
      </c>
      <c r="AD20" s="27">
        <v>0.43</v>
      </c>
      <c r="AE20" s="27">
        <v>0.27</v>
      </c>
      <c r="AF20" s="27">
        <v>0.09</v>
      </c>
      <c r="AG20" s="27">
        <v>1.66</v>
      </c>
      <c r="AH20" s="27">
        <v>4.3899999999999997</v>
      </c>
      <c r="AI20" s="27">
        <v>0.41</v>
      </c>
      <c r="AJ20" s="27">
        <v>0</v>
      </c>
      <c r="AK20" s="27">
        <v>590.33000000000004</v>
      </c>
      <c r="AL20" s="27">
        <v>504.41</v>
      </c>
      <c r="AM20" s="27">
        <v>772.33</v>
      </c>
      <c r="AN20" s="27">
        <v>860.09</v>
      </c>
      <c r="AO20" s="27">
        <v>241.2</v>
      </c>
      <c r="AP20" s="27">
        <v>462.64</v>
      </c>
      <c r="AQ20" s="27">
        <v>136.76</v>
      </c>
      <c r="AR20" s="27">
        <v>419.89</v>
      </c>
      <c r="AS20" s="27">
        <v>544.38</v>
      </c>
      <c r="AT20" s="27">
        <v>619.47</v>
      </c>
      <c r="AU20" s="27">
        <v>921.23</v>
      </c>
      <c r="AV20" s="27">
        <v>403.37</v>
      </c>
      <c r="AW20" s="27">
        <v>491.37</v>
      </c>
      <c r="AX20" s="27">
        <v>1658.98</v>
      </c>
      <c r="AY20" s="27">
        <v>116.28</v>
      </c>
      <c r="AZ20" s="27">
        <v>488.12</v>
      </c>
      <c r="BA20" s="27">
        <v>441.61</v>
      </c>
      <c r="BB20" s="27">
        <v>368.17</v>
      </c>
      <c r="BC20" s="27">
        <v>134.15</v>
      </c>
      <c r="BD20" s="27">
        <v>0.11</v>
      </c>
      <c r="BE20" s="27">
        <v>0.05</v>
      </c>
      <c r="BF20" s="27">
        <v>0.03</v>
      </c>
      <c r="BG20" s="27">
        <v>0.06</v>
      </c>
      <c r="BH20" s="27">
        <v>7.0000000000000007E-2</v>
      </c>
      <c r="BI20" s="27">
        <v>0.34</v>
      </c>
      <c r="BJ20" s="27">
        <v>0</v>
      </c>
      <c r="BK20" s="27">
        <v>0.95</v>
      </c>
      <c r="BL20" s="27">
        <v>0</v>
      </c>
      <c r="BM20" s="27">
        <v>0.28999999999999998</v>
      </c>
      <c r="BN20" s="27">
        <v>0</v>
      </c>
      <c r="BO20" s="27">
        <v>0</v>
      </c>
      <c r="BP20" s="27">
        <v>0</v>
      </c>
      <c r="BQ20" s="27">
        <v>7.0000000000000007E-2</v>
      </c>
      <c r="BR20" s="27">
        <v>0.1</v>
      </c>
      <c r="BS20" s="27">
        <v>0.78</v>
      </c>
      <c r="BT20" s="27">
        <v>0</v>
      </c>
      <c r="BU20" s="27">
        <v>0</v>
      </c>
      <c r="BV20" s="27">
        <v>7.0000000000000007E-2</v>
      </c>
      <c r="BW20" s="27">
        <v>0</v>
      </c>
      <c r="BX20" s="27">
        <v>0</v>
      </c>
      <c r="BY20" s="27">
        <v>0</v>
      </c>
      <c r="BZ20" s="27">
        <v>0</v>
      </c>
      <c r="CA20" s="27">
        <v>0</v>
      </c>
      <c r="CB20" s="27">
        <v>50.45</v>
      </c>
      <c r="CD20" s="27">
        <v>17.21</v>
      </c>
      <c r="CF20" s="27">
        <v>0</v>
      </c>
      <c r="CG20" s="27">
        <v>0</v>
      </c>
      <c r="CH20" s="27">
        <v>0</v>
      </c>
      <c r="CI20" s="27">
        <v>0</v>
      </c>
      <c r="CJ20" s="27">
        <v>0</v>
      </c>
      <c r="CK20" s="27">
        <v>0</v>
      </c>
      <c r="CL20" s="27">
        <v>0</v>
      </c>
      <c r="CM20" s="27">
        <v>0</v>
      </c>
      <c r="CN20" s="27">
        <v>0</v>
      </c>
      <c r="CO20" s="27">
        <v>0</v>
      </c>
      <c r="CP20" s="27">
        <v>0.45</v>
      </c>
    </row>
    <row r="21" spans="1:94" s="27" customFormat="1" ht="31.5" x14ac:dyDescent="0.25">
      <c r="A21" s="27" t="str">
        <f>"46/3"</f>
        <v>46/3</v>
      </c>
      <c r="B21" s="28" t="s">
        <v>100</v>
      </c>
      <c r="C21" s="27" t="str">
        <f>"150"</f>
        <v>150</v>
      </c>
      <c r="D21" s="27">
        <v>5.3</v>
      </c>
      <c r="E21" s="27">
        <v>0.03</v>
      </c>
      <c r="F21" s="27">
        <v>2.98</v>
      </c>
      <c r="G21" s="27">
        <v>0.66</v>
      </c>
      <c r="H21" s="27">
        <v>34.11</v>
      </c>
      <c r="I21" s="33">
        <v>183.94017449999998</v>
      </c>
      <c r="J21" s="27">
        <v>1.87</v>
      </c>
      <c r="K21" s="27">
        <v>0.08</v>
      </c>
      <c r="L21" s="27">
        <v>0</v>
      </c>
      <c r="M21" s="27">
        <v>0</v>
      </c>
      <c r="N21" s="27">
        <v>0.97</v>
      </c>
      <c r="O21" s="27">
        <v>31.42</v>
      </c>
      <c r="P21" s="27">
        <v>1.72</v>
      </c>
      <c r="Q21" s="27">
        <v>0</v>
      </c>
      <c r="R21" s="27">
        <v>0</v>
      </c>
      <c r="S21" s="27">
        <v>0</v>
      </c>
      <c r="T21" s="27">
        <v>0.68</v>
      </c>
      <c r="U21" s="27">
        <v>147.26</v>
      </c>
      <c r="V21" s="27">
        <v>56.22</v>
      </c>
      <c r="W21" s="27">
        <v>10.53</v>
      </c>
      <c r="X21" s="27">
        <v>7.17</v>
      </c>
      <c r="Y21" s="27">
        <v>39.83</v>
      </c>
      <c r="Z21" s="27">
        <v>0.73</v>
      </c>
      <c r="AA21" s="27">
        <v>9</v>
      </c>
      <c r="AB21" s="27">
        <v>9</v>
      </c>
      <c r="AC21" s="27">
        <v>16.88</v>
      </c>
      <c r="AD21" s="27">
        <v>0.8</v>
      </c>
      <c r="AE21" s="27">
        <v>0.06</v>
      </c>
      <c r="AF21" s="27">
        <v>0.02</v>
      </c>
      <c r="AG21" s="27">
        <v>0.49</v>
      </c>
      <c r="AH21" s="27">
        <v>1.49</v>
      </c>
      <c r="AI21" s="27">
        <v>0</v>
      </c>
      <c r="AJ21" s="27">
        <v>0</v>
      </c>
      <c r="AK21" s="27">
        <v>1.48</v>
      </c>
      <c r="AL21" s="27">
        <v>1.45</v>
      </c>
      <c r="AM21" s="27">
        <v>393.39</v>
      </c>
      <c r="AN21" s="27">
        <v>122.87</v>
      </c>
      <c r="AO21" s="27">
        <v>74.91</v>
      </c>
      <c r="AP21" s="27">
        <v>152.19</v>
      </c>
      <c r="AQ21" s="27">
        <v>49.94</v>
      </c>
      <c r="AR21" s="27">
        <v>244.06</v>
      </c>
      <c r="AS21" s="27">
        <v>161.38999999999999</v>
      </c>
      <c r="AT21" s="27">
        <v>194.59</v>
      </c>
      <c r="AU21" s="27">
        <v>166.92</v>
      </c>
      <c r="AV21" s="27">
        <v>98.07</v>
      </c>
      <c r="AW21" s="27">
        <v>170.55</v>
      </c>
      <c r="AX21" s="27">
        <v>1497.86</v>
      </c>
      <c r="AY21" s="27">
        <v>0</v>
      </c>
      <c r="AZ21" s="27">
        <v>471.98</v>
      </c>
      <c r="BA21" s="27">
        <v>244.48</v>
      </c>
      <c r="BB21" s="27">
        <v>122.77</v>
      </c>
      <c r="BC21" s="27">
        <v>97.19</v>
      </c>
      <c r="BD21" s="27">
        <v>0.09</v>
      </c>
      <c r="BE21" s="27">
        <v>0.04</v>
      </c>
      <c r="BF21" s="27">
        <v>0.02</v>
      </c>
      <c r="BG21" s="27">
        <v>0.05</v>
      </c>
      <c r="BH21" s="27">
        <v>0.06</v>
      </c>
      <c r="BI21" s="27">
        <v>0.26</v>
      </c>
      <c r="BJ21" s="27">
        <v>0</v>
      </c>
      <c r="BK21" s="27">
        <v>0.81</v>
      </c>
      <c r="BL21" s="27">
        <v>0</v>
      </c>
      <c r="BM21" s="27">
        <v>0.23</v>
      </c>
      <c r="BN21" s="27">
        <v>0</v>
      </c>
      <c r="BO21" s="27">
        <v>0</v>
      </c>
      <c r="BP21" s="27">
        <v>0</v>
      </c>
      <c r="BQ21" s="27">
        <v>0.05</v>
      </c>
      <c r="BR21" s="27">
        <v>0.08</v>
      </c>
      <c r="BS21" s="27">
        <v>0.6</v>
      </c>
      <c r="BT21" s="27">
        <v>0</v>
      </c>
      <c r="BU21" s="27">
        <v>0</v>
      </c>
      <c r="BV21" s="27">
        <v>0.24</v>
      </c>
      <c r="BW21" s="27">
        <v>0.01</v>
      </c>
      <c r="BX21" s="27">
        <v>0</v>
      </c>
      <c r="BY21" s="27">
        <v>0</v>
      </c>
      <c r="BZ21" s="27">
        <v>0</v>
      </c>
      <c r="CA21" s="27">
        <v>0</v>
      </c>
      <c r="CB21" s="27">
        <v>7.57</v>
      </c>
      <c r="CD21" s="27">
        <v>10.5</v>
      </c>
      <c r="CF21" s="27">
        <v>0</v>
      </c>
      <c r="CG21" s="27">
        <v>0</v>
      </c>
      <c r="CH21" s="27">
        <v>0</v>
      </c>
      <c r="CI21" s="27">
        <v>0</v>
      </c>
      <c r="CJ21" s="27">
        <v>0</v>
      </c>
      <c r="CK21" s="27">
        <v>0</v>
      </c>
      <c r="CL21" s="27">
        <v>0</v>
      </c>
      <c r="CM21" s="27">
        <v>0</v>
      </c>
      <c r="CN21" s="27">
        <v>0</v>
      </c>
      <c r="CO21" s="27">
        <v>0</v>
      </c>
      <c r="CP21" s="27">
        <v>0.38</v>
      </c>
    </row>
    <row r="22" spans="1:94" s="27" customFormat="1" x14ac:dyDescent="0.25">
      <c r="A22" s="27" t="str">
        <f>"6/10"</f>
        <v>6/10</v>
      </c>
      <c r="B22" s="28" t="s">
        <v>101</v>
      </c>
      <c r="C22" s="27" t="str">
        <f>"200"</f>
        <v>200</v>
      </c>
      <c r="D22" s="27">
        <v>1.02</v>
      </c>
      <c r="E22" s="27">
        <v>0</v>
      </c>
      <c r="F22" s="27">
        <v>0.06</v>
      </c>
      <c r="G22" s="27">
        <v>0.06</v>
      </c>
      <c r="H22" s="27">
        <v>23.18</v>
      </c>
      <c r="I22" s="33">
        <v>87.598919999999993</v>
      </c>
      <c r="J22" s="27">
        <v>0.02</v>
      </c>
      <c r="K22" s="27">
        <v>0</v>
      </c>
      <c r="L22" s="27">
        <v>0</v>
      </c>
      <c r="M22" s="27">
        <v>0</v>
      </c>
      <c r="N22" s="27">
        <v>19.190000000000001</v>
      </c>
      <c r="O22" s="27">
        <v>0.56999999999999995</v>
      </c>
      <c r="P22" s="27">
        <v>3.42</v>
      </c>
      <c r="Q22" s="27">
        <v>0</v>
      </c>
      <c r="R22" s="27">
        <v>0</v>
      </c>
      <c r="S22" s="27">
        <v>0.3</v>
      </c>
      <c r="T22" s="27">
        <v>0.81</v>
      </c>
      <c r="U22" s="27">
        <v>3.47</v>
      </c>
      <c r="V22" s="27">
        <v>340.26</v>
      </c>
      <c r="W22" s="27">
        <v>31.33</v>
      </c>
      <c r="X22" s="27">
        <v>19.95</v>
      </c>
      <c r="Y22" s="27">
        <v>27.16</v>
      </c>
      <c r="Z22" s="27">
        <v>0.65</v>
      </c>
      <c r="AA22" s="27">
        <v>0</v>
      </c>
      <c r="AB22" s="27">
        <v>630</v>
      </c>
      <c r="AC22" s="27">
        <v>116.6</v>
      </c>
      <c r="AD22" s="27">
        <v>1.1000000000000001</v>
      </c>
      <c r="AE22" s="27">
        <v>0.02</v>
      </c>
      <c r="AF22" s="27">
        <v>0.04</v>
      </c>
      <c r="AG22" s="27">
        <v>0.51</v>
      </c>
      <c r="AH22" s="27">
        <v>0.78</v>
      </c>
      <c r="AI22" s="27">
        <v>0.32</v>
      </c>
      <c r="AJ22" s="27">
        <v>0</v>
      </c>
      <c r="AK22" s="27">
        <v>0</v>
      </c>
      <c r="AL22" s="27">
        <v>0</v>
      </c>
      <c r="AM22" s="27">
        <v>0.01</v>
      </c>
      <c r="AN22" s="27">
        <v>0.02</v>
      </c>
      <c r="AO22" s="27">
        <v>0</v>
      </c>
      <c r="AP22" s="27">
        <v>0.01</v>
      </c>
      <c r="AQ22" s="27">
        <v>0</v>
      </c>
      <c r="AR22" s="27">
        <v>0.01</v>
      </c>
      <c r="AS22" s="27">
        <v>0.01</v>
      </c>
      <c r="AT22" s="27">
        <v>0.01</v>
      </c>
      <c r="AU22" s="27">
        <v>0.06</v>
      </c>
      <c r="AV22" s="27">
        <v>0</v>
      </c>
      <c r="AW22" s="27">
        <v>0.01</v>
      </c>
      <c r="AX22" s="27">
        <v>0.03</v>
      </c>
      <c r="AY22" s="27">
        <v>0</v>
      </c>
      <c r="AZ22" s="27">
        <v>0.02</v>
      </c>
      <c r="BA22" s="27">
        <v>0.01</v>
      </c>
      <c r="BB22" s="27">
        <v>0.01</v>
      </c>
      <c r="BC22" s="27">
        <v>0</v>
      </c>
      <c r="BD22" s="27">
        <v>0</v>
      </c>
      <c r="BE22" s="27">
        <v>0</v>
      </c>
      <c r="BF22" s="27">
        <v>0</v>
      </c>
      <c r="BG22" s="27">
        <v>0</v>
      </c>
      <c r="BH22" s="27">
        <v>0</v>
      </c>
      <c r="BI22" s="27">
        <v>0</v>
      </c>
      <c r="BJ22" s="27">
        <v>0</v>
      </c>
      <c r="BK22" s="27">
        <v>0</v>
      </c>
      <c r="BL22" s="27">
        <v>0</v>
      </c>
      <c r="BM22" s="27">
        <v>0</v>
      </c>
      <c r="BN22" s="27">
        <v>0</v>
      </c>
      <c r="BO22" s="27">
        <v>0</v>
      </c>
      <c r="BP22" s="27">
        <v>0</v>
      </c>
      <c r="BQ22" s="27">
        <v>0</v>
      </c>
      <c r="BR22" s="27">
        <v>0</v>
      </c>
      <c r="BS22" s="27">
        <v>0.01</v>
      </c>
      <c r="BT22" s="27">
        <v>0</v>
      </c>
      <c r="BU22" s="27">
        <v>0</v>
      </c>
      <c r="BV22" s="27">
        <v>0.01</v>
      </c>
      <c r="BW22" s="27">
        <v>0</v>
      </c>
      <c r="BX22" s="27">
        <v>0</v>
      </c>
      <c r="BY22" s="27">
        <v>0</v>
      </c>
      <c r="BZ22" s="27">
        <v>0</v>
      </c>
      <c r="CA22" s="27">
        <v>0</v>
      </c>
      <c r="CB22" s="27">
        <v>214.01</v>
      </c>
      <c r="CD22" s="27">
        <v>105</v>
      </c>
      <c r="CF22" s="27">
        <v>0</v>
      </c>
      <c r="CG22" s="27">
        <v>0</v>
      </c>
      <c r="CH22" s="27">
        <v>0</v>
      </c>
      <c r="CI22" s="27">
        <v>0</v>
      </c>
      <c r="CJ22" s="27">
        <v>0</v>
      </c>
      <c r="CK22" s="27">
        <v>0</v>
      </c>
      <c r="CL22" s="27">
        <v>0</v>
      </c>
      <c r="CM22" s="27">
        <v>0</v>
      </c>
      <c r="CN22" s="27">
        <v>0</v>
      </c>
      <c r="CO22" s="27">
        <v>10</v>
      </c>
      <c r="CP22" s="27">
        <v>0</v>
      </c>
    </row>
    <row r="23" spans="1:94" s="27" customFormat="1" x14ac:dyDescent="0.25">
      <c r="A23" s="27" t="str">
        <f>"-"</f>
        <v>-</v>
      </c>
      <c r="B23" s="28" t="s">
        <v>93</v>
      </c>
      <c r="C23" s="27" t="str">
        <f>"31"</f>
        <v>31</v>
      </c>
      <c r="D23" s="27">
        <v>2.0499999999999998</v>
      </c>
      <c r="E23" s="27">
        <v>0</v>
      </c>
      <c r="F23" s="27">
        <v>0.37</v>
      </c>
      <c r="G23" s="27">
        <v>0.37</v>
      </c>
      <c r="H23" s="27">
        <v>12.93</v>
      </c>
      <c r="I23" s="33">
        <v>59.947799999999994</v>
      </c>
      <c r="J23" s="27">
        <v>0.06</v>
      </c>
      <c r="K23" s="27">
        <v>0</v>
      </c>
      <c r="L23" s="27">
        <v>0</v>
      </c>
      <c r="M23" s="27">
        <v>0</v>
      </c>
      <c r="N23" s="27">
        <v>0.37</v>
      </c>
      <c r="O23" s="27">
        <v>9.98</v>
      </c>
      <c r="P23" s="27">
        <v>2.57</v>
      </c>
      <c r="Q23" s="27">
        <v>0</v>
      </c>
      <c r="R23" s="27">
        <v>0</v>
      </c>
      <c r="S23" s="27">
        <v>0.31</v>
      </c>
      <c r="T23" s="27">
        <v>0.78</v>
      </c>
      <c r="U23" s="27">
        <v>189.1</v>
      </c>
      <c r="V23" s="27">
        <v>75.95</v>
      </c>
      <c r="W23" s="27">
        <v>10.85</v>
      </c>
      <c r="X23" s="27">
        <v>14.57</v>
      </c>
      <c r="Y23" s="27">
        <v>48.98</v>
      </c>
      <c r="Z23" s="27">
        <v>1.21</v>
      </c>
      <c r="AA23" s="27">
        <v>0</v>
      </c>
      <c r="AB23" s="27">
        <v>1.55</v>
      </c>
      <c r="AC23" s="27">
        <v>0.31</v>
      </c>
      <c r="AD23" s="27">
        <v>0.43</v>
      </c>
      <c r="AE23" s="27">
        <v>0.06</v>
      </c>
      <c r="AF23" s="27">
        <v>0.02</v>
      </c>
      <c r="AG23" s="27">
        <v>0.22</v>
      </c>
      <c r="AH23" s="27">
        <v>0.62</v>
      </c>
      <c r="AI23" s="27">
        <v>0</v>
      </c>
      <c r="AJ23" s="27">
        <v>0</v>
      </c>
      <c r="AK23" s="27">
        <v>0</v>
      </c>
      <c r="AL23" s="27">
        <v>0</v>
      </c>
      <c r="AM23" s="27">
        <v>132.37</v>
      </c>
      <c r="AN23" s="27">
        <v>69.13</v>
      </c>
      <c r="AO23" s="27">
        <v>28.83</v>
      </c>
      <c r="AP23" s="27">
        <v>61.38</v>
      </c>
      <c r="AQ23" s="27">
        <v>24.8</v>
      </c>
      <c r="AR23" s="27">
        <v>115.01</v>
      </c>
      <c r="AS23" s="27">
        <v>92.07</v>
      </c>
      <c r="AT23" s="27">
        <v>90.21</v>
      </c>
      <c r="AU23" s="27">
        <v>143.84</v>
      </c>
      <c r="AV23" s="27">
        <v>38.44</v>
      </c>
      <c r="AW23" s="27">
        <v>96.1</v>
      </c>
      <c r="AX23" s="27">
        <v>473.99</v>
      </c>
      <c r="AY23" s="27">
        <v>0</v>
      </c>
      <c r="AZ23" s="27">
        <v>163.06</v>
      </c>
      <c r="BA23" s="27">
        <v>90.21</v>
      </c>
      <c r="BB23" s="27">
        <v>55.8</v>
      </c>
      <c r="BC23" s="27">
        <v>40.299999999999997</v>
      </c>
      <c r="BD23" s="27">
        <v>0</v>
      </c>
      <c r="BE23" s="27">
        <v>0</v>
      </c>
      <c r="BF23" s="27">
        <v>0</v>
      </c>
      <c r="BG23" s="27">
        <v>0</v>
      </c>
      <c r="BH23" s="27">
        <v>0</v>
      </c>
      <c r="BI23" s="27">
        <v>0</v>
      </c>
      <c r="BJ23" s="27">
        <v>0</v>
      </c>
      <c r="BK23" s="27">
        <v>0.04</v>
      </c>
      <c r="BL23" s="27">
        <v>0</v>
      </c>
      <c r="BM23" s="27">
        <v>0</v>
      </c>
      <c r="BN23" s="27">
        <v>0.01</v>
      </c>
      <c r="BO23" s="27">
        <v>0</v>
      </c>
      <c r="BP23" s="27">
        <v>0</v>
      </c>
      <c r="BQ23" s="27">
        <v>0</v>
      </c>
      <c r="BR23" s="27">
        <v>0</v>
      </c>
      <c r="BS23" s="27">
        <v>0.03</v>
      </c>
      <c r="BT23" s="27">
        <v>0</v>
      </c>
      <c r="BU23" s="27">
        <v>0</v>
      </c>
      <c r="BV23" s="27">
        <v>0.15</v>
      </c>
      <c r="BW23" s="27">
        <v>0.02</v>
      </c>
      <c r="BX23" s="27">
        <v>0</v>
      </c>
      <c r="BY23" s="27">
        <v>0</v>
      </c>
      <c r="BZ23" s="27">
        <v>0</v>
      </c>
      <c r="CA23" s="27">
        <v>0</v>
      </c>
      <c r="CB23" s="27">
        <v>14.57</v>
      </c>
      <c r="CD23" s="27">
        <v>0.26</v>
      </c>
      <c r="CF23" s="27">
        <v>0</v>
      </c>
      <c r="CG23" s="27">
        <v>0</v>
      </c>
      <c r="CH23" s="27">
        <v>0</v>
      </c>
      <c r="CI23" s="27">
        <v>0</v>
      </c>
      <c r="CJ23" s="27">
        <v>0</v>
      </c>
      <c r="CK23" s="27">
        <v>0</v>
      </c>
      <c r="CL23" s="27">
        <v>0</v>
      </c>
      <c r="CM23" s="27">
        <v>0</v>
      </c>
      <c r="CN23" s="27">
        <v>0</v>
      </c>
      <c r="CO23" s="27">
        <v>0</v>
      </c>
      <c r="CP23" s="27">
        <v>0</v>
      </c>
    </row>
    <row r="24" spans="1:94" s="25" customFormat="1" x14ac:dyDescent="0.25">
      <c r="A24" s="25" t="str">
        <f>"-"</f>
        <v>-</v>
      </c>
      <c r="B24" s="26" t="s">
        <v>94</v>
      </c>
      <c r="C24" s="25" t="str">
        <f>"62"</f>
        <v>62</v>
      </c>
      <c r="D24" s="25">
        <v>4.0999999999999996</v>
      </c>
      <c r="E24" s="25">
        <v>0</v>
      </c>
      <c r="F24" s="25">
        <v>0.41</v>
      </c>
      <c r="G24" s="25">
        <v>0.41</v>
      </c>
      <c r="H24" s="25">
        <v>29.08</v>
      </c>
      <c r="I24" s="34">
        <v>138.81861999999998</v>
      </c>
      <c r="J24" s="25">
        <v>0</v>
      </c>
      <c r="K24" s="25">
        <v>0</v>
      </c>
      <c r="L24" s="25">
        <v>0</v>
      </c>
      <c r="M24" s="25">
        <v>0</v>
      </c>
      <c r="N24" s="25">
        <v>0.68</v>
      </c>
      <c r="O24" s="25">
        <v>28.27</v>
      </c>
      <c r="P24" s="25">
        <v>0.12</v>
      </c>
      <c r="Q24" s="25">
        <v>0</v>
      </c>
      <c r="R24" s="25">
        <v>0</v>
      </c>
      <c r="S24" s="25">
        <v>0</v>
      </c>
      <c r="T24" s="25">
        <v>1.1200000000000001</v>
      </c>
      <c r="U24" s="25">
        <v>0</v>
      </c>
      <c r="V24" s="25">
        <v>0</v>
      </c>
      <c r="W24" s="25">
        <v>0</v>
      </c>
      <c r="X24" s="25">
        <v>0</v>
      </c>
      <c r="Y24" s="25">
        <v>0</v>
      </c>
      <c r="Z24" s="25">
        <v>0</v>
      </c>
      <c r="AA24" s="25">
        <v>0</v>
      </c>
      <c r="AB24" s="25">
        <v>0</v>
      </c>
      <c r="AC24" s="25">
        <v>0</v>
      </c>
      <c r="AD24" s="25">
        <v>0</v>
      </c>
      <c r="AE24" s="25">
        <v>0</v>
      </c>
      <c r="AF24" s="25">
        <v>0</v>
      </c>
      <c r="AG24" s="25">
        <v>0</v>
      </c>
      <c r="AH24" s="25">
        <v>0</v>
      </c>
      <c r="AI24" s="25">
        <v>0</v>
      </c>
      <c r="AJ24" s="25">
        <v>0</v>
      </c>
      <c r="AK24" s="25">
        <v>0</v>
      </c>
      <c r="AL24" s="25">
        <v>0</v>
      </c>
      <c r="AM24" s="25">
        <v>315.55</v>
      </c>
      <c r="AN24" s="25">
        <v>104.64</v>
      </c>
      <c r="AO24" s="25">
        <v>62.03</v>
      </c>
      <c r="AP24" s="25">
        <v>124.06</v>
      </c>
      <c r="AQ24" s="25">
        <v>46.93</v>
      </c>
      <c r="AR24" s="25">
        <v>224.39</v>
      </c>
      <c r="AS24" s="25">
        <v>139.16999999999999</v>
      </c>
      <c r="AT24" s="25">
        <v>194.18</v>
      </c>
      <c r="AU24" s="25">
        <v>160.19999999999999</v>
      </c>
      <c r="AV24" s="25">
        <v>84.15</v>
      </c>
      <c r="AW24" s="25">
        <v>148.87</v>
      </c>
      <c r="AX24" s="25">
        <v>1244.94</v>
      </c>
      <c r="AY24" s="25">
        <v>0</v>
      </c>
      <c r="AZ24" s="25">
        <v>405.63</v>
      </c>
      <c r="BA24" s="25">
        <v>176.38</v>
      </c>
      <c r="BB24" s="25">
        <v>117.05</v>
      </c>
      <c r="BC24" s="25">
        <v>92.78</v>
      </c>
      <c r="BD24" s="25">
        <v>0</v>
      </c>
      <c r="BE24" s="25">
        <v>0</v>
      </c>
      <c r="BF24" s="25">
        <v>0</v>
      </c>
      <c r="BG24" s="25">
        <v>0</v>
      </c>
      <c r="BH24" s="25">
        <v>0</v>
      </c>
      <c r="BI24" s="25">
        <v>0</v>
      </c>
      <c r="BJ24" s="25">
        <v>0</v>
      </c>
      <c r="BK24" s="25">
        <v>0.05</v>
      </c>
      <c r="BL24" s="25">
        <v>0</v>
      </c>
      <c r="BM24" s="25">
        <v>0</v>
      </c>
      <c r="BN24" s="25">
        <v>0</v>
      </c>
      <c r="BO24" s="25">
        <v>0</v>
      </c>
      <c r="BP24" s="25">
        <v>0</v>
      </c>
      <c r="BQ24" s="25">
        <v>0</v>
      </c>
      <c r="BR24" s="25">
        <v>0</v>
      </c>
      <c r="BS24" s="25">
        <v>0.04</v>
      </c>
      <c r="BT24" s="25">
        <v>0</v>
      </c>
      <c r="BU24" s="25">
        <v>0</v>
      </c>
      <c r="BV24" s="25">
        <v>0.17</v>
      </c>
      <c r="BW24" s="25">
        <v>0.01</v>
      </c>
      <c r="BX24" s="25">
        <v>0</v>
      </c>
      <c r="BY24" s="25">
        <v>0</v>
      </c>
      <c r="BZ24" s="25">
        <v>0</v>
      </c>
      <c r="CA24" s="25">
        <v>0</v>
      </c>
      <c r="CB24" s="25">
        <v>24.24</v>
      </c>
      <c r="CD24" s="25">
        <v>0</v>
      </c>
      <c r="CF24" s="25">
        <v>0</v>
      </c>
      <c r="CG24" s="25">
        <v>0</v>
      </c>
      <c r="CH24" s="25">
        <v>0</v>
      </c>
      <c r="CI24" s="25">
        <v>0</v>
      </c>
      <c r="CJ24" s="25">
        <v>0</v>
      </c>
      <c r="CK24" s="25">
        <v>0</v>
      </c>
      <c r="CL24" s="25">
        <v>0</v>
      </c>
      <c r="CM24" s="25">
        <v>0</v>
      </c>
      <c r="CN24" s="25">
        <v>0</v>
      </c>
      <c r="CO24" s="25">
        <v>0</v>
      </c>
      <c r="CP24" s="25">
        <v>0</v>
      </c>
    </row>
    <row r="25" spans="1:94" s="29" customFormat="1" x14ac:dyDescent="0.25">
      <c r="B25" s="30" t="s">
        <v>95</v>
      </c>
      <c r="C25" s="29">
        <f>C24+C23+C22+C21+C20+C19</f>
        <v>783</v>
      </c>
      <c r="D25" s="29">
        <v>27.69</v>
      </c>
      <c r="E25" s="29">
        <v>10.95</v>
      </c>
      <c r="F25" s="29">
        <v>41.78</v>
      </c>
      <c r="G25" s="29">
        <v>5.44</v>
      </c>
      <c r="H25" s="29">
        <v>131.6</v>
      </c>
      <c r="I25" s="35">
        <v>984.56</v>
      </c>
      <c r="J25" s="29">
        <v>16.170000000000002</v>
      </c>
      <c r="K25" s="29">
        <v>2.63</v>
      </c>
      <c r="L25" s="29">
        <v>0.45</v>
      </c>
      <c r="M25" s="29">
        <v>0</v>
      </c>
      <c r="N25" s="29">
        <v>36.93</v>
      </c>
      <c r="O25" s="29">
        <v>80.34</v>
      </c>
      <c r="P25" s="29">
        <v>12.32</v>
      </c>
      <c r="Q25" s="29">
        <v>0</v>
      </c>
      <c r="R25" s="29">
        <v>0</v>
      </c>
      <c r="S25" s="29">
        <v>1.1599999999999999</v>
      </c>
      <c r="T25" s="29">
        <v>7.03</v>
      </c>
      <c r="U25" s="29">
        <v>1000.37</v>
      </c>
      <c r="V25" s="29">
        <v>1180.8599999999999</v>
      </c>
      <c r="W25" s="29">
        <v>155.84</v>
      </c>
      <c r="X25" s="29">
        <v>101.23</v>
      </c>
      <c r="Y25" s="29">
        <v>342.69</v>
      </c>
      <c r="Z25" s="29">
        <v>5.48</v>
      </c>
      <c r="AA25" s="29">
        <v>51.8</v>
      </c>
      <c r="AB25" s="29">
        <v>2345.4899999999998</v>
      </c>
      <c r="AC25" s="29">
        <v>495.29</v>
      </c>
      <c r="AD25" s="29">
        <v>4.8099999999999996</v>
      </c>
      <c r="AE25" s="29">
        <v>0.49</v>
      </c>
      <c r="AF25" s="29">
        <v>0.28999999999999998</v>
      </c>
      <c r="AG25" s="29">
        <v>3.75</v>
      </c>
      <c r="AH25" s="29">
        <v>9.0500000000000007</v>
      </c>
      <c r="AI25" s="29">
        <v>8.82</v>
      </c>
      <c r="AJ25" s="29">
        <v>0</v>
      </c>
      <c r="AK25" s="29">
        <v>676.85</v>
      </c>
      <c r="AL25" s="29">
        <v>588.1</v>
      </c>
      <c r="AM25" s="29">
        <v>1853.66</v>
      </c>
      <c r="AN25" s="29">
        <v>1360.66</v>
      </c>
      <c r="AO25" s="29">
        <v>464.15</v>
      </c>
      <c r="AP25" s="29">
        <v>934.93</v>
      </c>
      <c r="AQ25" s="29">
        <v>300.19</v>
      </c>
      <c r="AR25" s="29">
        <v>1148.43</v>
      </c>
      <c r="AS25" s="29">
        <v>1028.1099999999999</v>
      </c>
      <c r="AT25" s="29">
        <v>1262.08</v>
      </c>
      <c r="AU25" s="29">
        <v>1704.06</v>
      </c>
      <c r="AV25" s="29">
        <v>662.19</v>
      </c>
      <c r="AW25" s="29">
        <v>989.15</v>
      </c>
      <c r="AX25" s="29">
        <v>5350.96</v>
      </c>
      <c r="AY25" s="29">
        <v>116.28</v>
      </c>
      <c r="AZ25" s="29">
        <v>1645.88</v>
      </c>
      <c r="BA25" s="29">
        <v>1055.81</v>
      </c>
      <c r="BB25" s="29">
        <v>803</v>
      </c>
      <c r="BC25" s="29">
        <v>404.14</v>
      </c>
      <c r="BD25" s="29">
        <v>0.34</v>
      </c>
      <c r="BE25" s="29">
        <v>0.15</v>
      </c>
      <c r="BF25" s="29">
        <v>0.08</v>
      </c>
      <c r="BG25" s="29">
        <v>0.19</v>
      </c>
      <c r="BH25" s="29">
        <v>0.21</v>
      </c>
      <c r="BI25" s="29">
        <v>0.99</v>
      </c>
      <c r="BJ25" s="29">
        <v>0</v>
      </c>
      <c r="BK25" s="29">
        <v>3.18</v>
      </c>
      <c r="BL25" s="29">
        <v>0</v>
      </c>
      <c r="BM25" s="29">
        <v>1.01</v>
      </c>
      <c r="BN25" s="29">
        <v>0.02</v>
      </c>
      <c r="BO25" s="29">
        <v>0.02</v>
      </c>
      <c r="BP25" s="29">
        <v>0</v>
      </c>
      <c r="BQ25" s="29">
        <v>0.19</v>
      </c>
      <c r="BR25" s="29">
        <v>0.3</v>
      </c>
      <c r="BS25" s="29">
        <v>3.23</v>
      </c>
      <c r="BT25" s="29">
        <v>0</v>
      </c>
      <c r="BU25" s="29">
        <v>0</v>
      </c>
      <c r="BV25" s="29">
        <v>2.81</v>
      </c>
      <c r="BW25" s="29">
        <v>0.05</v>
      </c>
      <c r="BX25" s="29">
        <v>0</v>
      </c>
      <c r="BY25" s="29">
        <v>0</v>
      </c>
      <c r="BZ25" s="29">
        <v>0</v>
      </c>
      <c r="CA25" s="29">
        <v>0</v>
      </c>
      <c r="CB25" s="29">
        <v>641.34</v>
      </c>
      <c r="CC25" s="29">
        <f>$I$25/$I$26*100</f>
        <v>100</v>
      </c>
      <c r="CD25" s="29">
        <v>442.72</v>
      </c>
      <c r="CF25" s="29">
        <v>0</v>
      </c>
      <c r="CG25" s="29">
        <v>0</v>
      </c>
      <c r="CH25" s="29">
        <v>0</v>
      </c>
      <c r="CI25" s="29">
        <v>0</v>
      </c>
      <c r="CJ25" s="29">
        <v>0</v>
      </c>
      <c r="CK25" s="29">
        <v>0</v>
      </c>
      <c r="CL25" s="29">
        <v>0</v>
      </c>
      <c r="CM25" s="29">
        <v>0</v>
      </c>
      <c r="CN25" s="29">
        <v>0</v>
      </c>
      <c r="CO25" s="29">
        <v>11.8</v>
      </c>
      <c r="CP25" s="29">
        <v>1.33</v>
      </c>
    </row>
    <row r="26" spans="1:94" s="29" customFormat="1" x14ac:dyDescent="0.25">
      <c r="B26" s="30" t="s">
        <v>96</v>
      </c>
      <c r="D26" s="29">
        <v>27.69</v>
      </c>
      <c r="E26" s="29">
        <v>10.95</v>
      </c>
      <c r="F26" s="29">
        <v>41.78</v>
      </c>
      <c r="G26" s="29">
        <v>5.44</v>
      </c>
      <c r="H26" s="29">
        <v>131.6</v>
      </c>
      <c r="I26" s="35">
        <v>984.56</v>
      </c>
      <c r="J26" s="29">
        <v>16.170000000000002</v>
      </c>
      <c r="K26" s="29">
        <v>2.63</v>
      </c>
      <c r="L26" s="29">
        <v>0.45</v>
      </c>
      <c r="M26" s="29">
        <v>0</v>
      </c>
      <c r="N26" s="29">
        <v>36.93</v>
      </c>
      <c r="O26" s="29">
        <v>80.34</v>
      </c>
      <c r="P26" s="29">
        <v>12.32</v>
      </c>
      <c r="Q26" s="29">
        <v>0</v>
      </c>
      <c r="R26" s="29">
        <v>0</v>
      </c>
      <c r="S26" s="29">
        <v>1.1599999999999999</v>
      </c>
      <c r="T26" s="29">
        <v>7.03</v>
      </c>
      <c r="U26" s="29">
        <v>1000.37</v>
      </c>
      <c r="V26" s="29">
        <v>1180.8599999999999</v>
      </c>
      <c r="W26" s="29">
        <v>155.84</v>
      </c>
      <c r="X26" s="29">
        <v>101.23</v>
      </c>
      <c r="Y26" s="29">
        <v>342.69</v>
      </c>
      <c r="Z26" s="29">
        <v>5.48</v>
      </c>
      <c r="AA26" s="29">
        <v>51.8</v>
      </c>
      <c r="AB26" s="29">
        <v>2345.4899999999998</v>
      </c>
      <c r="AC26" s="29">
        <v>495.29</v>
      </c>
      <c r="AD26" s="29">
        <v>4.8099999999999996</v>
      </c>
      <c r="AE26" s="29">
        <v>0.49</v>
      </c>
      <c r="AF26" s="29">
        <v>0.28999999999999998</v>
      </c>
      <c r="AG26" s="29">
        <v>3.75</v>
      </c>
      <c r="AH26" s="29">
        <v>9.0500000000000007</v>
      </c>
      <c r="AI26" s="29">
        <v>8.82</v>
      </c>
      <c r="AJ26" s="29">
        <v>0</v>
      </c>
      <c r="AK26" s="29">
        <v>676.85</v>
      </c>
      <c r="AL26" s="29">
        <v>588.1</v>
      </c>
      <c r="AM26" s="29">
        <v>1853.66</v>
      </c>
      <c r="AN26" s="29">
        <v>1360.66</v>
      </c>
      <c r="AO26" s="29">
        <v>464.15</v>
      </c>
      <c r="AP26" s="29">
        <v>934.93</v>
      </c>
      <c r="AQ26" s="29">
        <v>300.19</v>
      </c>
      <c r="AR26" s="29">
        <v>1148.43</v>
      </c>
      <c r="AS26" s="29">
        <v>1028.1099999999999</v>
      </c>
      <c r="AT26" s="29">
        <v>1262.08</v>
      </c>
      <c r="AU26" s="29">
        <v>1704.06</v>
      </c>
      <c r="AV26" s="29">
        <v>662.19</v>
      </c>
      <c r="AW26" s="29">
        <v>989.15</v>
      </c>
      <c r="AX26" s="29">
        <v>5350.96</v>
      </c>
      <c r="AY26" s="29">
        <v>116.28</v>
      </c>
      <c r="AZ26" s="29">
        <v>1645.88</v>
      </c>
      <c r="BA26" s="29">
        <v>1055.81</v>
      </c>
      <c r="BB26" s="29">
        <v>803</v>
      </c>
      <c r="BC26" s="29">
        <v>404.14</v>
      </c>
      <c r="BD26" s="29">
        <v>0.34</v>
      </c>
      <c r="BE26" s="29">
        <v>0.15</v>
      </c>
      <c r="BF26" s="29">
        <v>0.08</v>
      </c>
      <c r="BG26" s="29">
        <v>0.19</v>
      </c>
      <c r="BH26" s="29">
        <v>0.21</v>
      </c>
      <c r="BI26" s="29">
        <v>0.99</v>
      </c>
      <c r="BJ26" s="29">
        <v>0</v>
      </c>
      <c r="BK26" s="29">
        <v>3.18</v>
      </c>
      <c r="BL26" s="29">
        <v>0</v>
      </c>
      <c r="BM26" s="29">
        <v>1.01</v>
      </c>
      <c r="BN26" s="29">
        <v>0.02</v>
      </c>
      <c r="BO26" s="29">
        <v>0.02</v>
      </c>
      <c r="BP26" s="29">
        <v>0</v>
      </c>
      <c r="BQ26" s="29">
        <v>0.19</v>
      </c>
      <c r="BR26" s="29">
        <v>0.3</v>
      </c>
      <c r="BS26" s="29">
        <v>3.23</v>
      </c>
      <c r="BT26" s="29">
        <v>0</v>
      </c>
      <c r="BU26" s="29">
        <v>0</v>
      </c>
      <c r="BV26" s="29">
        <v>2.81</v>
      </c>
      <c r="BW26" s="29">
        <v>0.05</v>
      </c>
      <c r="BX26" s="29">
        <v>0</v>
      </c>
      <c r="BY26" s="29">
        <v>0</v>
      </c>
      <c r="BZ26" s="29">
        <v>0</v>
      </c>
      <c r="CA26" s="29">
        <v>0</v>
      </c>
      <c r="CB26" s="29">
        <v>641.34</v>
      </c>
      <c r="CD26" s="29">
        <v>442.72</v>
      </c>
      <c r="CF26" s="29">
        <v>0</v>
      </c>
      <c r="CG26" s="29">
        <v>0</v>
      </c>
      <c r="CH26" s="29">
        <v>0</v>
      </c>
      <c r="CI26" s="29">
        <v>0</v>
      </c>
      <c r="CJ26" s="29">
        <v>0</v>
      </c>
      <c r="CK26" s="29">
        <v>0</v>
      </c>
      <c r="CL26" s="29">
        <v>0</v>
      </c>
      <c r="CM26" s="29">
        <v>0</v>
      </c>
      <c r="CN26" s="29">
        <v>0</v>
      </c>
      <c r="CO26" s="29">
        <v>11.8</v>
      </c>
      <c r="CP26" s="29">
        <v>1.33</v>
      </c>
    </row>
    <row r="27" spans="1:94" x14ac:dyDescent="0.25">
      <c r="B27" s="24" t="s">
        <v>102</v>
      </c>
    </row>
    <row r="28" spans="1:94" x14ac:dyDescent="0.25">
      <c r="B28" s="24" t="s">
        <v>89</v>
      </c>
    </row>
    <row r="29" spans="1:94" s="27" customFormat="1" x14ac:dyDescent="0.25">
      <c r="A29" s="27" t="str">
        <f>"2/2"</f>
        <v>2/2</v>
      </c>
      <c r="B29" s="28" t="s">
        <v>103</v>
      </c>
      <c r="C29" s="27" t="str">
        <f>"250"</f>
        <v>250</v>
      </c>
      <c r="D29" s="27">
        <v>3.6</v>
      </c>
      <c r="E29" s="27">
        <v>0</v>
      </c>
      <c r="F29" s="27">
        <v>5.25</v>
      </c>
      <c r="G29" s="27">
        <v>5.22</v>
      </c>
      <c r="H29" s="27">
        <v>24.72</v>
      </c>
      <c r="I29" s="33">
        <v>142.68</v>
      </c>
      <c r="J29" s="27">
        <v>1.1100000000000001</v>
      </c>
      <c r="K29" s="27">
        <v>3.25</v>
      </c>
      <c r="L29" s="27">
        <v>0</v>
      </c>
      <c r="M29" s="27">
        <v>0</v>
      </c>
      <c r="N29" s="27">
        <v>5.51</v>
      </c>
      <c r="O29" s="27">
        <v>5.04</v>
      </c>
      <c r="P29" s="27">
        <v>2.16</v>
      </c>
      <c r="Q29" s="27">
        <v>0</v>
      </c>
      <c r="R29" s="27">
        <v>0</v>
      </c>
      <c r="S29" s="27">
        <v>0.28000000000000003</v>
      </c>
      <c r="T29" s="27">
        <v>1.54</v>
      </c>
      <c r="U29" s="27">
        <v>218.18</v>
      </c>
      <c r="V29" s="27">
        <v>339.72</v>
      </c>
      <c r="W29" s="27">
        <v>38.49</v>
      </c>
      <c r="X29" s="27">
        <v>21.06</v>
      </c>
      <c r="Y29" s="27">
        <v>46.87</v>
      </c>
      <c r="Z29" s="27">
        <v>0.91</v>
      </c>
      <c r="AA29" s="27">
        <v>3</v>
      </c>
      <c r="AB29" s="27">
        <v>974.4</v>
      </c>
      <c r="AC29" s="27">
        <v>207.9</v>
      </c>
      <c r="AD29" s="27">
        <v>2.4</v>
      </c>
      <c r="AE29" s="27">
        <v>0.04</v>
      </c>
      <c r="AF29" s="27">
        <v>0.05</v>
      </c>
      <c r="AG29" s="27">
        <v>0.65</v>
      </c>
      <c r="AH29" s="27">
        <v>1.17</v>
      </c>
      <c r="AI29" s="27">
        <v>10.81</v>
      </c>
      <c r="AJ29" s="27">
        <v>0</v>
      </c>
      <c r="AK29" s="27">
        <v>11.07</v>
      </c>
      <c r="AL29" s="27">
        <v>10.11</v>
      </c>
      <c r="AM29" s="27">
        <v>77.790000000000006</v>
      </c>
      <c r="AN29" s="27">
        <v>72.430000000000007</v>
      </c>
      <c r="AO29" s="27">
        <v>20.7</v>
      </c>
      <c r="AP29" s="27">
        <v>51.58</v>
      </c>
      <c r="AQ29" s="27">
        <v>15.23</v>
      </c>
      <c r="AR29" s="27">
        <v>58.05</v>
      </c>
      <c r="AS29" s="27">
        <v>63.87</v>
      </c>
      <c r="AT29" s="27">
        <v>103.41</v>
      </c>
      <c r="AU29" s="27">
        <v>194.3</v>
      </c>
      <c r="AV29" s="27">
        <v>23.79</v>
      </c>
      <c r="AW29" s="27">
        <v>48.98</v>
      </c>
      <c r="AX29" s="27">
        <v>326.85000000000002</v>
      </c>
      <c r="AY29" s="27">
        <v>0</v>
      </c>
      <c r="AZ29" s="27">
        <v>68.099999999999994</v>
      </c>
      <c r="BA29" s="27">
        <v>61.15</v>
      </c>
      <c r="BB29" s="27">
        <v>47.52</v>
      </c>
      <c r="BC29" s="27">
        <v>20.63</v>
      </c>
      <c r="BD29" s="27">
        <v>0</v>
      </c>
      <c r="BE29" s="27">
        <v>0</v>
      </c>
      <c r="BF29" s="27">
        <v>0</v>
      </c>
      <c r="BG29" s="27">
        <v>0</v>
      </c>
      <c r="BH29" s="27">
        <v>0</v>
      </c>
      <c r="BI29" s="27">
        <v>0</v>
      </c>
      <c r="BJ29" s="27">
        <v>0</v>
      </c>
      <c r="BK29" s="27">
        <v>0.28999999999999998</v>
      </c>
      <c r="BL29" s="27">
        <v>0</v>
      </c>
      <c r="BM29" s="27">
        <v>0.18</v>
      </c>
      <c r="BN29" s="27">
        <v>0.01</v>
      </c>
      <c r="BO29" s="27">
        <v>0.03</v>
      </c>
      <c r="BP29" s="27">
        <v>0</v>
      </c>
      <c r="BQ29" s="27">
        <v>0</v>
      </c>
      <c r="BR29" s="27">
        <v>0</v>
      </c>
      <c r="BS29" s="27">
        <v>1.08</v>
      </c>
      <c r="BT29" s="27">
        <v>0</v>
      </c>
      <c r="BU29" s="27">
        <v>0</v>
      </c>
      <c r="BV29" s="27">
        <v>2.99</v>
      </c>
      <c r="BW29" s="27">
        <v>0</v>
      </c>
      <c r="BX29" s="27">
        <v>0</v>
      </c>
      <c r="BY29" s="27">
        <v>0</v>
      </c>
      <c r="BZ29" s="27">
        <v>0</v>
      </c>
      <c r="CA29" s="27">
        <v>0</v>
      </c>
      <c r="CB29" s="27">
        <v>298.94</v>
      </c>
      <c r="CD29" s="27">
        <v>165.4</v>
      </c>
      <c r="CF29" s="27">
        <v>0</v>
      </c>
      <c r="CG29" s="27">
        <v>0</v>
      </c>
      <c r="CH29" s="27">
        <v>0</v>
      </c>
      <c r="CI29" s="27">
        <v>0</v>
      </c>
      <c r="CJ29" s="27">
        <v>0</v>
      </c>
      <c r="CK29" s="27">
        <v>0</v>
      </c>
      <c r="CL29" s="27">
        <v>0</v>
      </c>
      <c r="CM29" s="27">
        <v>0</v>
      </c>
      <c r="CN29" s="27">
        <v>0</v>
      </c>
      <c r="CO29" s="27">
        <v>0</v>
      </c>
      <c r="CP29" s="27">
        <v>0.5</v>
      </c>
    </row>
    <row r="30" spans="1:94" s="27" customFormat="1" x14ac:dyDescent="0.25">
      <c r="A30" s="27" t="str">
        <f>"64"</f>
        <v>64</v>
      </c>
      <c r="B30" s="28" t="s">
        <v>104</v>
      </c>
      <c r="C30" s="27" t="str">
        <f>"90"</f>
        <v>90</v>
      </c>
      <c r="D30" s="27">
        <v>14.01</v>
      </c>
      <c r="E30" s="27">
        <v>14.05</v>
      </c>
      <c r="F30" s="27">
        <v>17.309999999999999</v>
      </c>
      <c r="G30" s="27">
        <v>0.01</v>
      </c>
      <c r="H30" s="27">
        <v>7.57</v>
      </c>
      <c r="I30" s="33">
        <v>227.06</v>
      </c>
      <c r="J30" s="27">
        <v>6.47</v>
      </c>
      <c r="K30" s="27">
        <v>0.14000000000000001</v>
      </c>
      <c r="L30" s="27">
        <v>0</v>
      </c>
      <c r="M30" s="27">
        <v>0</v>
      </c>
      <c r="N30" s="27">
        <v>0.48</v>
      </c>
      <c r="O30" s="27">
        <v>0.01</v>
      </c>
      <c r="P30" s="27">
        <v>0.14000000000000001</v>
      </c>
      <c r="Q30" s="27">
        <v>0</v>
      </c>
      <c r="R30" s="27">
        <v>0</v>
      </c>
      <c r="S30" s="27">
        <v>0.02</v>
      </c>
      <c r="T30" s="27">
        <v>0.77</v>
      </c>
      <c r="U30" s="27">
        <v>56.19</v>
      </c>
      <c r="V30" s="27">
        <v>144.55000000000001</v>
      </c>
      <c r="W30" s="27">
        <v>13.77</v>
      </c>
      <c r="X30" s="27">
        <v>14.21</v>
      </c>
      <c r="Y30" s="27">
        <v>115.24</v>
      </c>
      <c r="Z30" s="27">
        <v>1.1200000000000001</v>
      </c>
      <c r="AA30" s="27">
        <v>48.01</v>
      </c>
      <c r="AB30" s="27">
        <v>650.23</v>
      </c>
      <c r="AC30" s="27">
        <v>215.74</v>
      </c>
      <c r="AD30" s="27">
        <v>0.48</v>
      </c>
      <c r="AE30" s="27">
        <v>0.04</v>
      </c>
      <c r="AF30" s="27">
        <v>0.1</v>
      </c>
      <c r="AG30" s="27">
        <v>4.8</v>
      </c>
      <c r="AH30" s="27">
        <v>9.6999999999999993</v>
      </c>
      <c r="AI30" s="27">
        <v>0.68</v>
      </c>
      <c r="AJ30" s="27">
        <v>0</v>
      </c>
      <c r="AK30" s="27">
        <v>5.23</v>
      </c>
      <c r="AL30" s="27">
        <v>4.68</v>
      </c>
      <c r="AM30" s="27">
        <v>7.38</v>
      </c>
      <c r="AN30" s="27">
        <v>5.1100000000000003</v>
      </c>
      <c r="AO30" s="27">
        <v>1.6</v>
      </c>
      <c r="AP30" s="27">
        <v>4.8600000000000003</v>
      </c>
      <c r="AQ30" s="27">
        <v>3.14</v>
      </c>
      <c r="AR30" s="27">
        <v>4.49</v>
      </c>
      <c r="AS30" s="27">
        <v>5.17</v>
      </c>
      <c r="AT30" s="27">
        <v>4.12</v>
      </c>
      <c r="AU30" s="27">
        <v>11.81</v>
      </c>
      <c r="AV30" s="27">
        <v>3.01</v>
      </c>
      <c r="AW30" s="27">
        <v>3.26</v>
      </c>
      <c r="AX30" s="27">
        <v>23.2</v>
      </c>
      <c r="AY30" s="27">
        <v>0</v>
      </c>
      <c r="AZ30" s="27">
        <v>4.8</v>
      </c>
      <c r="BA30" s="27">
        <v>5.35</v>
      </c>
      <c r="BB30" s="27">
        <v>3.69</v>
      </c>
      <c r="BC30" s="27">
        <v>1.35</v>
      </c>
      <c r="BD30" s="27">
        <v>0.15</v>
      </c>
      <c r="BE30" s="27">
        <v>7.0000000000000007E-2</v>
      </c>
      <c r="BF30" s="27">
        <v>0.04</v>
      </c>
      <c r="BG30" s="27">
        <v>0.09</v>
      </c>
      <c r="BH30" s="27">
        <v>0.1</v>
      </c>
      <c r="BI30" s="27">
        <v>0.46</v>
      </c>
      <c r="BJ30" s="27">
        <v>0</v>
      </c>
      <c r="BK30" s="27">
        <v>1.27</v>
      </c>
      <c r="BL30" s="27">
        <v>0</v>
      </c>
      <c r="BM30" s="27">
        <v>0.39</v>
      </c>
      <c r="BN30" s="27">
        <v>0</v>
      </c>
      <c r="BO30" s="27">
        <v>0</v>
      </c>
      <c r="BP30" s="27">
        <v>0</v>
      </c>
      <c r="BQ30" s="27">
        <v>0.09</v>
      </c>
      <c r="BR30" s="27">
        <v>0.13</v>
      </c>
      <c r="BS30" s="27">
        <v>1.04</v>
      </c>
      <c r="BT30" s="27">
        <v>0</v>
      </c>
      <c r="BU30" s="27">
        <v>0</v>
      </c>
      <c r="BV30" s="27">
        <v>0.06</v>
      </c>
      <c r="BW30" s="27">
        <v>0</v>
      </c>
      <c r="BX30" s="27">
        <v>0</v>
      </c>
      <c r="BY30" s="27">
        <v>0</v>
      </c>
      <c r="BZ30" s="27">
        <v>0</v>
      </c>
      <c r="CA30" s="27">
        <v>0</v>
      </c>
      <c r="CB30" s="27">
        <v>71.91</v>
      </c>
      <c r="CD30" s="27">
        <v>156.38</v>
      </c>
      <c r="CF30" s="27">
        <v>0</v>
      </c>
      <c r="CG30" s="27">
        <v>0</v>
      </c>
      <c r="CH30" s="27">
        <v>0</v>
      </c>
      <c r="CI30" s="27">
        <v>0</v>
      </c>
      <c r="CJ30" s="27">
        <v>0</v>
      </c>
      <c r="CK30" s="27">
        <v>0</v>
      </c>
      <c r="CL30" s="27">
        <v>0</v>
      </c>
      <c r="CM30" s="27">
        <v>0</v>
      </c>
      <c r="CN30" s="27">
        <v>0</v>
      </c>
      <c r="CO30" s="27">
        <v>0</v>
      </c>
      <c r="CP30" s="27">
        <v>0</v>
      </c>
    </row>
    <row r="31" spans="1:94" s="27" customFormat="1" ht="31.5" x14ac:dyDescent="0.25">
      <c r="A31" s="27" t="str">
        <f>"221"</f>
        <v>221</v>
      </c>
      <c r="B31" s="28" t="s">
        <v>105</v>
      </c>
      <c r="C31" s="27" t="str">
        <f>"150"</f>
        <v>150</v>
      </c>
      <c r="D31" s="27">
        <v>2.41</v>
      </c>
      <c r="E31" s="27">
        <v>0.03</v>
      </c>
      <c r="F31" s="27">
        <v>4.96</v>
      </c>
      <c r="G31" s="27">
        <v>0</v>
      </c>
      <c r="H31" s="27">
        <v>35.36</v>
      </c>
      <c r="I31" s="33">
        <v>194.47</v>
      </c>
      <c r="J31" s="27">
        <v>3.35</v>
      </c>
      <c r="K31" s="27">
        <v>0.16</v>
      </c>
      <c r="L31" s="27">
        <v>0</v>
      </c>
      <c r="M31" s="27">
        <v>0</v>
      </c>
      <c r="N31" s="27">
        <v>5.94</v>
      </c>
      <c r="O31" s="27">
        <v>0</v>
      </c>
      <c r="P31" s="27">
        <v>0</v>
      </c>
      <c r="Q31" s="27">
        <v>0</v>
      </c>
      <c r="R31" s="27">
        <v>0</v>
      </c>
      <c r="S31" s="27">
        <v>0</v>
      </c>
      <c r="T31" s="27">
        <v>0.46</v>
      </c>
      <c r="U31" s="27">
        <v>2.27</v>
      </c>
      <c r="V31" s="27">
        <v>83.94</v>
      </c>
      <c r="W31" s="27">
        <v>9.7799999999999994</v>
      </c>
      <c r="X31" s="27">
        <v>4.7699999999999996</v>
      </c>
      <c r="Y31" s="27">
        <v>11.64</v>
      </c>
      <c r="Z31" s="27">
        <v>0.05</v>
      </c>
      <c r="AA31" s="27">
        <v>22.13</v>
      </c>
      <c r="AB31" s="27">
        <v>19</v>
      </c>
      <c r="AC31" s="27">
        <v>40.81</v>
      </c>
      <c r="AD31" s="27">
        <v>0.06</v>
      </c>
      <c r="AE31" s="27">
        <v>0</v>
      </c>
      <c r="AF31" s="27">
        <v>0.02</v>
      </c>
      <c r="AG31" s="27">
        <v>0.14000000000000001</v>
      </c>
      <c r="AH31" s="27">
        <v>0.01</v>
      </c>
      <c r="AI31" s="27">
        <v>4.95</v>
      </c>
      <c r="AJ31" s="27">
        <v>0</v>
      </c>
      <c r="AK31" s="27">
        <v>1.53</v>
      </c>
      <c r="AL31" s="27">
        <v>1.47</v>
      </c>
      <c r="AM31" s="27">
        <v>2.76</v>
      </c>
      <c r="AN31" s="27">
        <v>1.65</v>
      </c>
      <c r="AO31" s="27">
        <v>0.65</v>
      </c>
      <c r="AP31" s="27">
        <v>1.76</v>
      </c>
      <c r="AQ31" s="27">
        <v>1.59</v>
      </c>
      <c r="AR31" s="27">
        <v>1.53</v>
      </c>
      <c r="AS31" s="27">
        <v>1.29</v>
      </c>
      <c r="AT31" s="27">
        <v>0.94</v>
      </c>
      <c r="AU31" s="27">
        <v>2.12</v>
      </c>
      <c r="AV31" s="27">
        <v>1.29</v>
      </c>
      <c r="AW31" s="27">
        <v>0.88</v>
      </c>
      <c r="AX31" s="27">
        <v>5.23</v>
      </c>
      <c r="AY31" s="27">
        <v>0</v>
      </c>
      <c r="AZ31" s="27">
        <v>1.76</v>
      </c>
      <c r="BA31" s="27">
        <v>2</v>
      </c>
      <c r="BB31" s="27">
        <v>1.53</v>
      </c>
      <c r="BC31" s="27">
        <v>0.35</v>
      </c>
      <c r="BD31" s="27">
        <v>0.21</v>
      </c>
      <c r="BE31" s="27">
        <v>0.05</v>
      </c>
      <c r="BF31" s="27">
        <v>0.04</v>
      </c>
      <c r="BG31" s="27">
        <v>0.1</v>
      </c>
      <c r="BH31" s="27">
        <v>0.13</v>
      </c>
      <c r="BI31" s="27">
        <v>0.43</v>
      </c>
      <c r="BJ31" s="27">
        <v>0</v>
      </c>
      <c r="BK31" s="27">
        <v>1.35</v>
      </c>
      <c r="BL31" s="27">
        <v>0</v>
      </c>
      <c r="BM31" s="27">
        <v>0.41</v>
      </c>
      <c r="BN31" s="27">
        <v>0</v>
      </c>
      <c r="BO31" s="27">
        <v>0</v>
      </c>
      <c r="BP31" s="27">
        <v>0</v>
      </c>
      <c r="BQ31" s="27">
        <v>0.05</v>
      </c>
      <c r="BR31" s="27">
        <v>0.16</v>
      </c>
      <c r="BS31" s="27">
        <v>1.25</v>
      </c>
      <c r="BT31" s="27">
        <v>0</v>
      </c>
      <c r="BU31" s="27">
        <v>0</v>
      </c>
      <c r="BV31" s="27">
        <v>0.05</v>
      </c>
      <c r="BW31" s="27">
        <v>0</v>
      </c>
      <c r="BX31" s="27">
        <v>0</v>
      </c>
      <c r="BY31" s="27">
        <v>0</v>
      </c>
      <c r="BZ31" s="27">
        <v>0</v>
      </c>
      <c r="CA31" s="27">
        <v>0</v>
      </c>
      <c r="CB31" s="27">
        <v>161.06</v>
      </c>
      <c r="CD31" s="27">
        <v>25.29</v>
      </c>
      <c r="CF31" s="27">
        <v>0</v>
      </c>
      <c r="CG31" s="27">
        <v>0</v>
      </c>
      <c r="CH31" s="27">
        <v>0</v>
      </c>
      <c r="CI31" s="27">
        <v>0</v>
      </c>
      <c r="CJ31" s="27">
        <v>0</v>
      </c>
      <c r="CK31" s="27">
        <v>0</v>
      </c>
      <c r="CL31" s="27">
        <v>0</v>
      </c>
      <c r="CM31" s="27">
        <v>0</v>
      </c>
      <c r="CN31" s="27">
        <v>0</v>
      </c>
      <c r="CO31" s="27">
        <v>0</v>
      </c>
      <c r="CP31" s="27">
        <v>0</v>
      </c>
    </row>
    <row r="32" spans="1:94" s="27" customFormat="1" x14ac:dyDescent="0.25">
      <c r="A32" s="27" t="str">
        <f>"20"</f>
        <v>20</v>
      </c>
      <c r="B32" s="28" t="s">
        <v>106</v>
      </c>
      <c r="C32" s="27" t="str">
        <f>"200"</f>
        <v>200</v>
      </c>
      <c r="D32" s="27">
        <v>0</v>
      </c>
      <c r="E32" s="27">
        <v>0</v>
      </c>
      <c r="F32" s="27">
        <v>0</v>
      </c>
      <c r="G32" s="27">
        <v>0</v>
      </c>
      <c r="H32" s="27">
        <v>6.77</v>
      </c>
      <c r="I32" s="33">
        <v>29.9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27">
        <v>6.77</v>
      </c>
      <c r="P32" s="27">
        <v>0</v>
      </c>
      <c r="Q32" s="27">
        <v>0</v>
      </c>
      <c r="R32" s="27">
        <v>0</v>
      </c>
      <c r="S32" s="27">
        <v>0</v>
      </c>
      <c r="T32" s="27">
        <v>0</v>
      </c>
      <c r="U32" s="27">
        <v>7.92</v>
      </c>
      <c r="V32" s="27">
        <v>0</v>
      </c>
      <c r="W32" s="27">
        <v>0.08</v>
      </c>
      <c r="X32" s="27">
        <v>0</v>
      </c>
      <c r="Y32" s="27">
        <v>0</v>
      </c>
      <c r="Z32" s="27">
        <v>0.01</v>
      </c>
      <c r="AA32" s="27">
        <v>0</v>
      </c>
      <c r="AB32" s="27">
        <v>0</v>
      </c>
      <c r="AC32" s="27">
        <v>0</v>
      </c>
      <c r="AD32" s="27">
        <v>0</v>
      </c>
      <c r="AE32" s="27">
        <v>0</v>
      </c>
      <c r="AF32" s="27">
        <v>0</v>
      </c>
      <c r="AG32" s="27">
        <v>0</v>
      </c>
      <c r="AH32" s="27">
        <v>0</v>
      </c>
      <c r="AI32" s="27">
        <v>0</v>
      </c>
      <c r="AJ32" s="27">
        <v>0</v>
      </c>
      <c r="AK32" s="27">
        <v>0</v>
      </c>
      <c r="AL32" s="27">
        <v>0</v>
      </c>
      <c r="AM32" s="27">
        <v>0</v>
      </c>
      <c r="AN32" s="27">
        <v>0</v>
      </c>
      <c r="AO32" s="27">
        <v>0</v>
      </c>
      <c r="AP32" s="27">
        <v>0</v>
      </c>
      <c r="AQ32" s="27">
        <v>0</v>
      </c>
      <c r="AR32" s="27">
        <v>0</v>
      </c>
      <c r="AS32" s="27">
        <v>0</v>
      </c>
      <c r="AT32" s="27">
        <v>0</v>
      </c>
      <c r="AU32" s="27">
        <v>0</v>
      </c>
      <c r="AV32" s="27">
        <v>0</v>
      </c>
      <c r="AW32" s="27">
        <v>0</v>
      </c>
      <c r="AX32" s="27">
        <v>0</v>
      </c>
      <c r="AY32" s="27">
        <v>0</v>
      </c>
      <c r="AZ32" s="27">
        <v>0</v>
      </c>
      <c r="BA32" s="27">
        <v>0</v>
      </c>
      <c r="BB32" s="27">
        <v>0</v>
      </c>
      <c r="BC32" s="27">
        <v>0</v>
      </c>
      <c r="BD32" s="27">
        <v>0</v>
      </c>
      <c r="BE32" s="27">
        <v>0</v>
      </c>
      <c r="BF32" s="27">
        <v>0</v>
      </c>
      <c r="BG32" s="27">
        <v>0</v>
      </c>
      <c r="BH32" s="27">
        <v>0</v>
      </c>
      <c r="BI32" s="27">
        <v>0</v>
      </c>
      <c r="BJ32" s="27">
        <v>0</v>
      </c>
      <c r="BK32" s="27">
        <v>0</v>
      </c>
      <c r="BL32" s="27">
        <v>0</v>
      </c>
      <c r="BM32" s="27">
        <v>0</v>
      </c>
      <c r="BN32" s="27">
        <v>0</v>
      </c>
      <c r="BO32" s="27">
        <v>0</v>
      </c>
      <c r="BP32" s="27">
        <v>0</v>
      </c>
      <c r="BQ32" s="27">
        <v>0</v>
      </c>
      <c r="BR32" s="27">
        <v>0</v>
      </c>
      <c r="BS32" s="27">
        <v>0</v>
      </c>
      <c r="BT32" s="27">
        <v>0</v>
      </c>
      <c r="BU32" s="27">
        <v>0</v>
      </c>
      <c r="BV32" s="27">
        <v>0</v>
      </c>
      <c r="BW32" s="27">
        <v>0</v>
      </c>
      <c r="BX32" s="27">
        <v>0</v>
      </c>
      <c r="BY32" s="27">
        <v>0</v>
      </c>
      <c r="BZ32" s="27">
        <v>0</v>
      </c>
      <c r="CA32" s="27">
        <v>0</v>
      </c>
      <c r="CB32" s="27">
        <v>223.41</v>
      </c>
      <c r="CD32" s="27">
        <v>0</v>
      </c>
      <c r="CF32" s="27">
        <v>0</v>
      </c>
      <c r="CG32" s="27">
        <v>0</v>
      </c>
      <c r="CH32" s="27">
        <v>0</v>
      </c>
      <c r="CI32" s="27">
        <v>0</v>
      </c>
      <c r="CJ32" s="27">
        <v>0</v>
      </c>
      <c r="CK32" s="27">
        <v>0</v>
      </c>
      <c r="CL32" s="27">
        <v>0</v>
      </c>
      <c r="CM32" s="27">
        <v>0</v>
      </c>
      <c r="CN32" s="27">
        <v>0</v>
      </c>
      <c r="CO32" s="27">
        <v>0</v>
      </c>
      <c r="CP32" s="27">
        <v>0</v>
      </c>
    </row>
    <row r="33" spans="1:94" s="27" customFormat="1" x14ac:dyDescent="0.25">
      <c r="A33" s="27" t="str">
        <f>"-"</f>
        <v>-</v>
      </c>
      <c r="B33" s="28" t="s">
        <v>93</v>
      </c>
      <c r="C33" s="27" t="str">
        <f>"31"</f>
        <v>31</v>
      </c>
      <c r="D33" s="27">
        <v>2.0499999999999998</v>
      </c>
      <c r="E33" s="27">
        <v>0</v>
      </c>
      <c r="F33" s="27">
        <v>0.37</v>
      </c>
      <c r="G33" s="27">
        <v>0.37</v>
      </c>
      <c r="H33" s="27">
        <v>12.93</v>
      </c>
      <c r="I33" s="33">
        <v>59.947799999999994</v>
      </c>
      <c r="J33" s="27">
        <v>0.06</v>
      </c>
      <c r="K33" s="27">
        <v>0</v>
      </c>
      <c r="L33" s="27">
        <v>0</v>
      </c>
      <c r="M33" s="27">
        <v>0</v>
      </c>
      <c r="N33" s="27">
        <v>0.37</v>
      </c>
      <c r="O33" s="27">
        <v>9.98</v>
      </c>
      <c r="P33" s="27">
        <v>2.57</v>
      </c>
      <c r="Q33" s="27">
        <v>0</v>
      </c>
      <c r="R33" s="27">
        <v>0</v>
      </c>
      <c r="S33" s="27">
        <v>0.31</v>
      </c>
      <c r="T33" s="27">
        <v>0.78</v>
      </c>
      <c r="U33" s="27">
        <v>189.1</v>
      </c>
      <c r="V33" s="27">
        <v>75.95</v>
      </c>
      <c r="W33" s="27">
        <v>10.85</v>
      </c>
      <c r="X33" s="27">
        <v>14.57</v>
      </c>
      <c r="Y33" s="27">
        <v>48.98</v>
      </c>
      <c r="Z33" s="27">
        <v>1.21</v>
      </c>
      <c r="AA33" s="27">
        <v>0</v>
      </c>
      <c r="AB33" s="27">
        <v>1.55</v>
      </c>
      <c r="AC33" s="27">
        <v>0.31</v>
      </c>
      <c r="AD33" s="27">
        <v>0.43</v>
      </c>
      <c r="AE33" s="27">
        <v>0.06</v>
      </c>
      <c r="AF33" s="27">
        <v>0.02</v>
      </c>
      <c r="AG33" s="27">
        <v>0.22</v>
      </c>
      <c r="AH33" s="27">
        <v>0.62</v>
      </c>
      <c r="AI33" s="27">
        <v>0</v>
      </c>
      <c r="AJ33" s="27">
        <v>0</v>
      </c>
      <c r="AK33" s="27">
        <v>0</v>
      </c>
      <c r="AL33" s="27">
        <v>0</v>
      </c>
      <c r="AM33" s="27">
        <v>132.37</v>
      </c>
      <c r="AN33" s="27">
        <v>69.13</v>
      </c>
      <c r="AO33" s="27">
        <v>28.83</v>
      </c>
      <c r="AP33" s="27">
        <v>61.38</v>
      </c>
      <c r="AQ33" s="27">
        <v>24.8</v>
      </c>
      <c r="AR33" s="27">
        <v>115.01</v>
      </c>
      <c r="AS33" s="27">
        <v>92.07</v>
      </c>
      <c r="AT33" s="27">
        <v>90.21</v>
      </c>
      <c r="AU33" s="27">
        <v>143.84</v>
      </c>
      <c r="AV33" s="27">
        <v>38.44</v>
      </c>
      <c r="AW33" s="27">
        <v>96.1</v>
      </c>
      <c r="AX33" s="27">
        <v>473.99</v>
      </c>
      <c r="AY33" s="27">
        <v>0</v>
      </c>
      <c r="AZ33" s="27">
        <v>163.06</v>
      </c>
      <c r="BA33" s="27">
        <v>90.21</v>
      </c>
      <c r="BB33" s="27">
        <v>55.8</v>
      </c>
      <c r="BC33" s="27">
        <v>40.299999999999997</v>
      </c>
      <c r="BD33" s="27">
        <v>0</v>
      </c>
      <c r="BE33" s="27">
        <v>0</v>
      </c>
      <c r="BF33" s="27">
        <v>0</v>
      </c>
      <c r="BG33" s="27">
        <v>0</v>
      </c>
      <c r="BH33" s="27">
        <v>0</v>
      </c>
      <c r="BI33" s="27">
        <v>0</v>
      </c>
      <c r="BJ33" s="27">
        <v>0</v>
      </c>
      <c r="BK33" s="27">
        <v>0.04</v>
      </c>
      <c r="BL33" s="27">
        <v>0</v>
      </c>
      <c r="BM33" s="27">
        <v>0</v>
      </c>
      <c r="BN33" s="27">
        <v>0.01</v>
      </c>
      <c r="BO33" s="27">
        <v>0</v>
      </c>
      <c r="BP33" s="27">
        <v>0</v>
      </c>
      <c r="BQ33" s="27">
        <v>0</v>
      </c>
      <c r="BR33" s="27">
        <v>0</v>
      </c>
      <c r="BS33" s="27">
        <v>0.03</v>
      </c>
      <c r="BT33" s="27">
        <v>0</v>
      </c>
      <c r="BU33" s="27">
        <v>0</v>
      </c>
      <c r="BV33" s="27">
        <v>0.15</v>
      </c>
      <c r="BW33" s="27">
        <v>0.02</v>
      </c>
      <c r="BX33" s="27">
        <v>0</v>
      </c>
      <c r="BY33" s="27">
        <v>0</v>
      </c>
      <c r="BZ33" s="27">
        <v>0</v>
      </c>
      <c r="CA33" s="27">
        <v>0</v>
      </c>
      <c r="CB33" s="27">
        <v>14.57</v>
      </c>
      <c r="CD33" s="27">
        <v>0.26</v>
      </c>
      <c r="CF33" s="27">
        <v>0</v>
      </c>
      <c r="CG33" s="27">
        <v>0</v>
      </c>
      <c r="CH33" s="27">
        <v>0</v>
      </c>
      <c r="CI33" s="27">
        <v>0</v>
      </c>
      <c r="CJ33" s="27">
        <v>0</v>
      </c>
      <c r="CK33" s="27">
        <v>0</v>
      </c>
      <c r="CL33" s="27">
        <v>0</v>
      </c>
      <c r="CM33" s="27">
        <v>0</v>
      </c>
      <c r="CN33" s="27">
        <v>0</v>
      </c>
      <c r="CO33" s="27">
        <v>0</v>
      </c>
      <c r="CP33" s="27">
        <v>0</v>
      </c>
    </row>
    <row r="34" spans="1:94" s="25" customFormat="1" x14ac:dyDescent="0.25">
      <c r="A34" s="25" t="str">
        <f>"-"</f>
        <v>-</v>
      </c>
      <c r="B34" s="26" t="s">
        <v>94</v>
      </c>
      <c r="C34" s="25" t="str">
        <f>"31"</f>
        <v>31</v>
      </c>
      <c r="D34" s="25">
        <v>2.0499999999999998</v>
      </c>
      <c r="E34" s="25">
        <v>0</v>
      </c>
      <c r="F34" s="25">
        <v>0.2</v>
      </c>
      <c r="G34" s="25">
        <v>0.2</v>
      </c>
      <c r="H34" s="25">
        <v>14.54</v>
      </c>
      <c r="I34" s="34">
        <v>69.409309999999991</v>
      </c>
      <c r="J34" s="25">
        <v>0</v>
      </c>
      <c r="K34" s="25">
        <v>0</v>
      </c>
      <c r="L34" s="25">
        <v>0</v>
      </c>
      <c r="M34" s="25">
        <v>0</v>
      </c>
      <c r="N34" s="25">
        <v>0.34</v>
      </c>
      <c r="O34" s="25">
        <v>14.14</v>
      </c>
      <c r="P34" s="25">
        <v>0.06</v>
      </c>
      <c r="Q34" s="25">
        <v>0</v>
      </c>
      <c r="R34" s="25">
        <v>0</v>
      </c>
      <c r="S34" s="25">
        <v>0</v>
      </c>
      <c r="T34" s="25">
        <v>0.56000000000000005</v>
      </c>
      <c r="U34" s="25">
        <v>0</v>
      </c>
      <c r="V34" s="25">
        <v>0</v>
      </c>
      <c r="W34" s="25">
        <v>0</v>
      </c>
      <c r="X34" s="25">
        <v>0</v>
      </c>
      <c r="Y34" s="25">
        <v>0</v>
      </c>
      <c r="Z34" s="25">
        <v>0</v>
      </c>
      <c r="AA34" s="25">
        <v>0</v>
      </c>
      <c r="AB34" s="25">
        <v>0</v>
      </c>
      <c r="AC34" s="25">
        <v>0</v>
      </c>
      <c r="AD34" s="25">
        <v>0</v>
      </c>
      <c r="AE34" s="25">
        <v>0</v>
      </c>
      <c r="AF34" s="25">
        <v>0</v>
      </c>
      <c r="AG34" s="25">
        <v>0</v>
      </c>
      <c r="AH34" s="25">
        <v>0</v>
      </c>
      <c r="AI34" s="25">
        <v>0</v>
      </c>
      <c r="AJ34" s="25">
        <v>0</v>
      </c>
      <c r="AK34" s="25">
        <v>0</v>
      </c>
      <c r="AL34" s="25">
        <v>0</v>
      </c>
      <c r="AM34" s="25">
        <v>157.77000000000001</v>
      </c>
      <c r="AN34" s="25">
        <v>52.32</v>
      </c>
      <c r="AO34" s="25">
        <v>31.02</v>
      </c>
      <c r="AP34" s="25">
        <v>62.03</v>
      </c>
      <c r="AQ34" s="25">
        <v>23.46</v>
      </c>
      <c r="AR34" s="25">
        <v>112.2</v>
      </c>
      <c r="AS34" s="25">
        <v>69.58</v>
      </c>
      <c r="AT34" s="25">
        <v>97.09</v>
      </c>
      <c r="AU34" s="25">
        <v>80.099999999999994</v>
      </c>
      <c r="AV34" s="25">
        <v>42.07</v>
      </c>
      <c r="AW34" s="25">
        <v>74.44</v>
      </c>
      <c r="AX34" s="25">
        <v>622.47</v>
      </c>
      <c r="AY34" s="25">
        <v>0</v>
      </c>
      <c r="AZ34" s="25">
        <v>202.81</v>
      </c>
      <c r="BA34" s="25">
        <v>88.19</v>
      </c>
      <c r="BB34" s="25">
        <v>58.52</v>
      </c>
      <c r="BC34" s="25">
        <v>46.39</v>
      </c>
      <c r="BD34" s="25">
        <v>0</v>
      </c>
      <c r="BE34" s="25">
        <v>0</v>
      </c>
      <c r="BF34" s="25">
        <v>0</v>
      </c>
      <c r="BG34" s="25">
        <v>0</v>
      </c>
      <c r="BH34" s="25">
        <v>0</v>
      </c>
      <c r="BI34" s="25">
        <v>0</v>
      </c>
      <c r="BJ34" s="25">
        <v>0</v>
      </c>
      <c r="BK34" s="25">
        <v>0.02</v>
      </c>
      <c r="BL34" s="25">
        <v>0</v>
      </c>
      <c r="BM34" s="25">
        <v>0</v>
      </c>
      <c r="BN34" s="25">
        <v>0</v>
      </c>
      <c r="BO34" s="25">
        <v>0</v>
      </c>
      <c r="BP34" s="25">
        <v>0</v>
      </c>
      <c r="BQ34" s="25">
        <v>0</v>
      </c>
      <c r="BR34" s="25">
        <v>0</v>
      </c>
      <c r="BS34" s="25">
        <v>0.02</v>
      </c>
      <c r="BT34" s="25">
        <v>0</v>
      </c>
      <c r="BU34" s="25">
        <v>0</v>
      </c>
      <c r="BV34" s="25">
        <v>0.09</v>
      </c>
      <c r="BW34" s="25">
        <v>0</v>
      </c>
      <c r="BX34" s="25">
        <v>0</v>
      </c>
      <c r="BY34" s="25">
        <v>0</v>
      </c>
      <c r="BZ34" s="25">
        <v>0</v>
      </c>
      <c r="CA34" s="25">
        <v>0</v>
      </c>
      <c r="CB34" s="25">
        <v>12.12</v>
      </c>
      <c r="CD34" s="25">
        <v>0</v>
      </c>
      <c r="CF34" s="25">
        <v>0</v>
      </c>
      <c r="CG34" s="25">
        <v>0</v>
      </c>
      <c r="CH34" s="25">
        <v>0</v>
      </c>
      <c r="CI34" s="25">
        <v>0</v>
      </c>
      <c r="CJ34" s="25">
        <v>0</v>
      </c>
      <c r="CK34" s="25">
        <v>0</v>
      </c>
      <c r="CL34" s="25">
        <v>0</v>
      </c>
      <c r="CM34" s="25">
        <v>0</v>
      </c>
      <c r="CN34" s="25">
        <v>0</v>
      </c>
      <c r="CO34" s="25">
        <v>0</v>
      </c>
      <c r="CP34" s="25">
        <v>0</v>
      </c>
    </row>
    <row r="35" spans="1:94" s="29" customFormat="1" x14ac:dyDescent="0.25">
      <c r="B35" s="30" t="s">
        <v>95</v>
      </c>
      <c r="C35" s="29">
        <f>C34+C33+C32+C31+C30+C29</f>
        <v>752</v>
      </c>
      <c r="D35" s="29">
        <f t="shared" ref="D35:I35" si="0">SUM(D29:D34)</f>
        <v>24.12</v>
      </c>
      <c r="E35" s="29">
        <f t="shared" si="0"/>
        <v>14.08</v>
      </c>
      <c r="F35" s="29">
        <f t="shared" si="0"/>
        <v>28.09</v>
      </c>
      <c r="G35" s="29">
        <f t="shared" si="0"/>
        <v>5.8</v>
      </c>
      <c r="H35" s="29">
        <f t="shared" si="0"/>
        <v>101.88999999999999</v>
      </c>
      <c r="I35" s="35">
        <f t="shared" si="0"/>
        <v>723.46711000000005</v>
      </c>
      <c r="J35" s="29">
        <v>10.98</v>
      </c>
      <c r="K35" s="29">
        <v>3.55</v>
      </c>
      <c r="L35" s="29">
        <v>0</v>
      </c>
      <c r="M35" s="29">
        <v>0</v>
      </c>
      <c r="N35" s="29">
        <v>14.7</v>
      </c>
      <c r="O35" s="29">
        <v>36.119999999999997</v>
      </c>
      <c r="P35" s="29">
        <v>5.76</v>
      </c>
      <c r="Q35" s="29">
        <v>0</v>
      </c>
      <c r="R35" s="29">
        <v>0</v>
      </c>
      <c r="S35" s="29">
        <v>1.08</v>
      </c>
      <c r="T35" s="29">
        <v>4.5199999999999996</v>
      </c>
      <c r="U35" s="29">
        <v>475.42</v>
      </c>
      <c r="V35" s="29">
        <v>814.68</v>
      </c>
      <c r="W35" s="29">
        <v>81.19</v>
      </c>
      <c r="X35" s="29">
        <v>66.37</v>
      </c>
      <c r="Y35" s="29">
        <v>238.02</v>
      </c>
      <c r="Z35" s="29">
        <v>3.84</v>
      </c>
      <c r="AA35" s="29">
        <v>73.14</v>
      </c>
      <c r="AB35" s="29">
        <v>2115.58</v>
      </c>
      <c r="AC35" s="29">
        <v>544.55999999999995</v>
      </c>
      <c r="AD35" s="29">
        <v>3.79</v>
      </c>
      <c r="AE35" s="29">
        <v>0.18</v>
      </c>
      <c r="AF35" s="29">
        <v>0.22</v>
      </c>
      <c r="AG35" s="29">
        <v>6.1</v>
      </c>
      <c r="AH35" s="29">
        <v>11.92</v>
      </c>
      <c r="AI35" s="29">
        <v>31.14</v>
      </c>
      <c r="AJ35" s="29">
        <v>0</v>
      </c>
      <c r="AK35" s="29">
        <v>31.94</v>
      </c>
      <c r="AL35" s="29">
        <v>31.54</v>
      </c>
      <c r="AM35" s="29">
        <v>399.24</v>
      </c>
      <c r="AN35" s="29">
        <v>224.15</v>
      </c>
      <c r="AO35" s="29">
        <v>86.91</v>
      </c>
      <c r="AP35" s="29">
        <v>198.67</v>
      </c>
      <c r="AQ35" s="29">
        <v>72.92</v>
      </c>
      <c r="AR35" s="29">
        <v>305.97000000000003</v>
      </c>
      <c r="AS35" s="29">
        <v>247.86</v>
      </c>
      <c r="AT35" s="29">
        <v>309.3</v>
      </c>
      <c r="AU35" s="29">
        <v>513.30999999999995</v>
      </c>
      <c r="AV35" s="29">
        <v>118.02</v>
      </c>
      <c r="AW35" s="29">
        <v>235.42</v>
      </c>
      <c r="AX35" s="29">
        <v>1753.96</v>
      </c>
      <c r="AY35" s="29">
        <v>0</v>
      </c>
      <c r="AZ35" s="29">
        <v>451.71</v>
      </c>
      <c r="BA35" s="29">
        <v>262.19</v>
      </c>
      <c r="BB35" s="29">
        <v>181.76</v>
      </c>
      <c r="BC35" s="29">
        <v>111.97</v>
      </c>
      <c r="BD35" s="29">
        <v>0.36</v>
      </c>
      <c r="BE35" s="29">
        <v>0.12</v>
      </c>
      <c r="BF35" s="29">
        <v>0.08</v>
      </c>
      <c r="BG35" s="29">
        <v>0.19</v>
      </c>
      <c r="BH35" s="29">
        <v>0.23</v>
      </c>
      <c r="BI35" s="29">
        <v>0.89</v>
      </c>
      <c r="BJ35" s="29">
        <v>0</v>
      </c>
      <c r="BK35" s="29">
        <v>2.99</v>
      </c>
      <c r="BL35" s="29">
        <v>0</v>
      </c>
      <c r="BM35" s="29">
        <v>1</v>
      </c>
      <c r="BN35" s="29">
        <v>0.02</v>
      </c>
      <c r="BO35" s="29">
        <v>0.03</v>
      </c>
      <c r="BP35" s="29">
        <v>0</v>
      </c>
      <c r="BQ35" s="29">
        <v>0.13</v>
      </c>
      <c r="BR35" s="29">
        <v>0.3</v>
      </c>
      <c r="BS35" s="29">
        <v>3.42</v>
      </c>
      <c r="BT35" s="29">
        <v>0</v>
      </c>
      <c r="BU35" s="29">
        <v>0</v>
      </c>
      <c r="BV35" s="29">
        <v>3.33</v>
      </c>
      <c r="BW35" s="29">
        <v>0.04</v>
      </c>
      <c r="BX35" s="29">
        <v>0</v>
      </c>
      <c r="BY35" s="29">
        <v>0</v>
      </c>
      <c r="BZ35" s="29">
        <v>0</v>
      </c>
      <c r="CA35" s="29">
        <v>0</v>
      </c>
      <c r="CB35" s="29">
        <v>837.21</v>
      </c>
      <c r="CC35" s="29">
        <f>$I$35/$I$36*100</f>
        <v>100</v>
      </c>
      <c r="CD35" s="29">
        <v>425.73</v>
      </c>
      <c r="CF35" s="29">
        <v>0</v>
      </c>
      <c r="CG35" s="29">
        <v>0</v>
      </c>
      <c r="CH35" s="29">
        <v>0</v>
      </c>
      <c r="CI35" s="29">
        <v>0</v>
      </c>
      <c r="CJ35" s="29">
        <v>0</v>
      </c>
      <c r="CK35" s="29">
        <v>0</v>
      </c>
      <c r="CL35" s="29">
        <v>0</v>
      </c>
      <c r="CM35" s="29">
        <v>0</v>
      </c>
      <c r="CN35" s="29">
        <v>0</v>
      </c>
      <c r="CO35" s="29">
        <v>0</v>
      </c>
      <c r="CP35" s="29">
        <v>0.5</v>
      </c>
    </row>
    <row r="36" spans="1:94" s="29" customFormat="1" x14ac:dyDescent="0.25">
      <c r="B36" s="30" t="s">
        <v>96</v>
      </c>
      <c r="D36" s="29">
        <f>D35</f>
        <v>24.12</v>
      </c>
      <c r="E36" s="29">
        <f t="shared" ref="E36:I36" si="1">E35</f>
        <v>14.08</v>
      </c>
      <c r="F36" s="29">
        <f t="shared" si="1"/>
        <v>28.09</v>
      </c>
      <c r="G36" s="29">
        <f t="shared" si="1"/>
        <v>5.8</v>
      </c>
      <c r="H36" s="29">
        <f t="shared" si="1"/>
        <v>101.88999999999999</v>
      </c>
      <c r="I36" s="29">
        <f t="shared" si="1"/>
        <v>723.46711000000005</v>
      </c>
      <c r="J36" s="29">
        <v>10.98</v>
      </c>
      <c r="K36" s="29">
        <v>3.55</v>
      </c>
      <c r="L36" s="29">
        <v>0</v>
      </c>
      <c r="M36" s="29">
        <v>0</v>
      </c>
      <c r="N36" s="29">
        <v>14.7</v>
      </c>
      <c r="O36" s="29">
        <v>36.119999999999997</v>
      </c>
      <c r="P36" s="29">
        <v>5.76</v>
      </c>
      <c r="Q36" s="29">
        <v>0</v>
      </c>
      <c r="R36" s="29">
        <v>0</v>
      </c>
      <c r="S36" s="29">
        <v>1.08</v>
      </c>
      <c r="T36" s="29">
        <v>4.5199999999999996</v>
      </c>
      <c r="U36" s="29">
        <v>475.42</v>
      </c>
      <c r="V36" s="29">
        <v>814.68</v>
      </c>
      <c r="W36" s="29">
        <v>81.19</v>
      </c>
      <c r="X36" s="29">
        <v>66.37</v>
      </c>
      <c r="Y36" s="29">
        <v>238.02</v>
      </c>
      <c r="Z36" s="29">
        <v>3.84</v>
      </c>
      <c r="AA36" s="29">
        <v>73.14</v>
      </c>
      <c r="AB36" s="29">
        <v>2115.58</v>
      </c>
      <c r="AC36" s="29">
        <v>544.55999999999995</v>
      </c>
      <c r="AD36" s="29">
        <v>3.79</v>
      </c>
      <c r="AE36" s="29">
        <v>0.18</v>
      </c>
      <c r="AF36" s="29">
        <v>0.22</v>
      </c>
      <c r="AG36" s="29">
        <v>6.1</v>
      </c>
      <c r="AH36" s="29">
        <v>11.92</v>
      </c>
      <c r="AI36" s="29">
        <v>31.14</v>
      </c>
      <c r="AJ36" s="29">
        <v>0</v>
      </c>
      <c r="AK36" s="29">
        <v>31.94</v>
      </c>
      <c r="AL36" s="29">
        <v>31.54</v>
      </c>
      <c r="AM36" s="29">
        <v>399.24</v>
      </c>
      <c r="AN36" s="29">
        <v>224.15</v>
      </c>
      <c r="AO36" s="29">
        <v>86.91</v>
      </c>
      <c r="AP36" s="29">
        <v>198.67</v>
      </c>
      <c r="AQ36" s="29">
        <v>72.92</v>
      </c>
      <c r="AR36" s="29">
        <v>305.97000000000003</v>
      </c>
      <c r="AS36" s="29">
        <v>247.86</v>
      </c>
      <c r="AT36" s="29">
        <v>309.3</v>
      </c>
      <c r="AU36" s="29">
        <v>513.30999999999995</v>
      </c>
      <c r="AV36" s="29">
        <v>118.02</v>
      </c>
      <c r="AW36" s="29">
        <v>235.42</v>
      </c>
      <c r="AX36" s="29">
        <v>1753.96</v>
      </c>
      <c r="AY36" s="29">
        <v>0</v>
      </c>
      <c r="AZ36" s="29">
        <v>451.71</v>
      </c>
      <c r="BA36" s="29">
        <v>262.19</v>
      </c>
      <c r="BB36" s="29">
        <v>181.76</v>
      </c>
      <c r="BC36" s="29">
        <v>111.97</v>
      </c>
      <c r="BD36" s="29">
        <v>0.36</v>
      </c>
      <c r="BE36" s="29">
        <v>0.12</v>
      </c>
      <c r="BF36" s="29">
        <v>0.08</v>
      </c>
      <c r="BG36" s="29">
        <v>0.19</v>
      </c>
      <c r="BH36" s="29">
        <v>0.23</v>
      </c>
      <c r="BI36" s="29">
        <v>0.89</v>
      </c>
      <c r="BJ36" s="29">
        <v>0</v>
      </c>
      <c r="BK36" s="29">
        <v>2.99</v>
      </c>
      <c r="BL36" s="29">
        <v>0</v>
      </c>
      <c r="BM36" s="29">
        <v>1</v>
      </c>
      <c r="BN36" s="29">
        <v>0.02</v>
      </c>
      <c r="BO36" s="29">
        <v>0.03</v>
      </c>
      <c r="BP36" s="29">
        <v>0</v>
      </c>
      <c r="BQ36" s="29">
        <v>0.13</v>
      </c>
      <c r="BR36" s="29">
        <v>0.3</v>
      </c>
      <c r="BS36" s="29">
        <v>3.42</v>
      </c>
      <c r="BT36" s="29">
        <v>0</v>
      </c>
      <c r="BU36" s="29">
        <v>0</v>
      </c>
      <c r="BV36" s="29">
        <v>3.33</v>
      </c>
      <c r="BW36" s="29">
        <v>0.04</v>
      </c>
      <c r="BX36" s="29">
        <v>0</v>
      </c>
      <c r="BY36" s="29">
        <v>0</v>
      </c>
      <c r="BZ36" s="29">
        <v>0</v>
      </c>
      <c r="CA36" s="29">
        <v>0</v>
      </c>
      <c r="CB36" s="29">
        <v>837.21</v>
      </c>
      <c r="CD36" s="29">
        <v>425.73</v>
      </c>
      <c r="CF36" s="29">
        <v>0</v>
      </c>
      <c r="CG36" s="29">
        <v>0</v>
      </c>
      <c r="CH36" s="29">
        <v>0</v>
      </c>
      <c r="CI36" s="29">
        <v>0</v>
      </c>
      <c r="CJ36" s="29">
        <v>0</v>
      </c>
      <c r="CK36" s="29">
        <v>0</v>
      </c>
      <c r="CL36" s="29">
        <v>0</v>
      </c>
      <c r="CM36" s="29">
        <v>0</v>
      </c>
      <c r="CN36" s="29">
        <v>0</v>
      </c>
      <c r="CO36" s="29">
        <v>0</v>
      </c>
      <c r="CP36" s="29">
        <v>0.5</v>
      </c>
    </row>
    <row r="37" spans="1:94" x14ac:dyDescent="0.25">
      <c r="B37" s="24" t="s">
        <v>107</v>
      </c>
    </row>
    <row r="38" spans="1:94" x14ac:dyDescent="0.25">
      <c r="B38" s="24" t="s">
        <v>89</v>
      </c>
    </row>
    <row r="39" spans="1:94" s="27" customFormat="1" ht="47.25" x14ac:dyDescent="0.25">
      <c r="A39" s="27" t="str">
        <f>"18/2"</f>
        <v>18/2</v>
      </c>
      <c r="B39" s="28" t="s">
        <v>156</v>
      </c>
      <c r="C39" s="27" t="str">
        <f>"265"</f>
        <v>265</v>
      </c>
      <c r="D39" s="27">
        <v>6.75</v>
      </c>
      <c r="E39" s="27">
        <v>3.77</v>
      </c>
      <c r="F39" s="33">
        <v>5.8</v>
      </c>
      <c r="G39" s="27">
        <v>2.4500000000000002</v>
      </c>
      <c r="H39" s="27">
        <v>23.6</v>
      </c>
      <c r="I39" s="33">
        <v>171.72</v>
      </c>
      <c r="J39" s="27">
        <v>0.35</v>
      </c>
      <c r="K39" s="27">
        <v>1.3</v>
      </c>
      <c r="L39" s="27">
        <v>0</v>
      </c>
      <c r="M39" s="27">
        <v>0</v>
      </c>
      <c r="N39" s="27">
        <v>2.52</v>
      </c>
      <c r="O39" s="27">
        <v>19.170000000000002</v>
      </c>
      <c r="P39" s="27">
        <v>1.9</v>
      </c>
      <c r="Q39" s="27">
        <v>0</v>
      </c>
      <c r="R39" s="27">
        <v>0</v>
      </c>
      <c r="S39" s="27">
        <v>0.19</v>
      </c>
      <c r="T39" s="27">
        <v>1.53</v>
      </c>
      <c r="U39" s="27">
        <v>198.29</v>
      </c>
      <c r="V39" s="27">
        <v>447.64</v>
      </c>
      <c r="W39" s="27">
        <v>19.41</v>
      </c>
      <c r="X39" s="27">
        <v>26.07</v>
      </c>
      <c r="Y39" s="27">
        <v>89.05</v>
      </c>
      <c r="Z39" s="27">
        <v>1.28</v>
      </c>
      <c r="AA39" s="27">
        <v>8.69</v>
      </c>
      <c r="AB39" s="27">
        <v>1308.5999999999999</v>
      </c>
      <c r="AC39" s="27">
        <v>257</v>
      </c>
      <c r="AD39" s="27">
        <v>1.25</v>
      </c>
      <c r="AE39" s="27">
        <v>0.11</v>
      </c>
      <c r="AF39" s="27">
        <v>0.06</v>
      </c>
      <c r="AG39" s="27">
        <v>1.02</v>
      </c>
      <c r="AH39" s="27">
        <v>1.86</v>
      </c>
      <c r="AI39" s="27">
        <v>6.27</v>
      </c>
      <c r="AJ39" s="27">
        <v>0</v>
      </c>
      <c r="AK39" s="27">
        <v>0</v>
      </c>
      <c r="AL39" s="27">
        <v>0</v>
      </c>
      <c r="AM39" s="27">
        <v>156.88999999999999</v>
      </c>
      <c r="AN39" s="27">
        <v>82.08</v>
      </c>
      <c r="AO39" s="27">
        <v>30.25</v>
      </c>
      <c r="AP39" s="27">
        <v>76.44</v>
      </c>
      <c r="AQ39" s="27">
        <v>29.21</v>
      </c>
      <c r="AR39" s="27">
        <v>104.67</v>
      </c>
      <c r="AS39" s="27">
        <v>93.55</v>
      </c>
      <c r="AT39" s="27">
        <v>172.79</v>
      </c>
      <c r="AU39" s="27">
        <v>113.46</v>
      </c>
      <c r="AV39" s="27">
        <v>40.36</v>
      </c>
      <c r="AW39" s="27">
        <v>82.54</v>
      </c>
      <c r="AX39" s="27">
        <v>627.16999999999996</v>
      </c>
      <c r="AY39" s="27">
        <v>0</v>
      </c>
      <c r="AZ39" s="27">
        <v>165.43</v>
      </c>
      <c r="BA39" s="27">
        <v>95.3</v>
      </c>
      <c r="BB39" s="27">
        <v>59.15</v>
      </c>
      <c r="BC39" s="27">
        <v>39.43</v>
      </c>
      <c r="BD39" s="27">
        <v>0</v>
      </c>
      <c r="BE39" s="27">
        <v>0</v>
      </c>
      <c r="BF39" s="27">
        <v>0</v>
      </c>
      <c r="BG39" s="27">
        <v>0</v>
      </c>
      <c r="BH39" s="27">
        <v>0</v>
      </c>
      <c r="BI39" s="27">
        <v>0</v>
      </c>
      <c r="BJ39" s="27">
        <v>0</v>
      </c>
      <c r="BK39" s="27">
        <v>0.2</v>
      </c>
      <c r="BL39" s="27">
        <v>0</v>
      </c>
      <c r="BM39" s="27">
        <v>0.09</v>
      </c>
      <c r="BN39" s="27">
        <v>0.01</v>
      </c>
      <c r="BO39" s="27">
        <v>0.01</v>
      </c>
      <c r="BP39" s="27">
        <v>0</v>
      </c>
      <c r="BQ39" s="27">
        <v>0</v>
      </c>
      <c r="BR39" s="27">
        <v>0</v>
      </c>
      <c r="BS39" s="27">
        <v>0.57999999999999996</v>
      </c>
      <c r="BT39" s="27">
        <v>0</v>
      </c>
      <c r="BU39" s="27">
        <v>0</v>
      </c>
      <c r="BV39" s="27">
        <v>1.28</v>
      </c>
      <c r="BW39" s="27">
        <v>0</v>
      </c>
      <c r="BX39" s="27">
        <v>0</v>
      </c>
      <c r="BY39" s="27">
        <v>0</v>
      </c>
      <c r="BZ39" s="27">
        <v>0</v>
      </c>
      <c r="CA39" s="27">
        <v>0</v>
      </c>
      <c r="CB39" s="27">
        <v>261.05</v>
      </c>
      <c r="CD39" s="27">
        <v>218.1</v>
      </c>
      <c r="CF39" s="27">
        <v>0</v>
      </c>
      <c r="CG39" s="27">
        <v>0</v>
      </c>
      <c r="CH39" s="27">
        <v>0</v>
      </c>
      <c r="CI39" s="27">
        <v>0</v>
      </c>
      <c r="CJ39" s="27">
        <v>0</v>
      </c>
      <c r="CK39" s="27">
        <v>0</v>
      </c>
      <c r="CL39" s="27">
        <v>0</v>
      </c>
      <c r="CM39" s="27">
        <v>0</v>
      </c>
      <c r="CN39" s="27">
        <v>0</v>
      </c>
      <c r="CO39" s="27">
        <v>0</v>
      </c>
      <c r="CP39" s="27">
        <v>0.5</v>
      </c>
    </row>
    <row r="40" spans="1:94" s="27" customFormat="1" x14ac:dyDescent="0.25">
      <c r="A40" s="27" t="str">
        <f>"56"</f>
        <v>56</v>
      </c>
      <c r="B40" s="28" t="s">
        <v>108</v>
      </c>
      <c r="C40" s="27" t="str">
        <f>"90"</f>
        <v>90</v>
      </c>
      <c r="D40" s="27">
        <v>7.17</v>
      </c>
      <c r="E40" s="27">
        <v>4.29</v>
      </c>
      <c r="F40" s="27">
        <v>10.48</v>
      </c>
      <c r="G40" s="27">
        <v>1.92</v>
      </c>
      <c r="H40" s="27">
        <v>11.38</v>
      </c>
      <c r="I40" s="33">
        <v>163.74895320000002</v>
      </c>
      <c r="J40" s="27">
        <v>3.79</v>
      </c>
      <c r="K40" s="27">
        <v>1.17</v>
      </c>
      <c r="L40" s="27">
        <v>0</v>
      </c>
      <c r="M40" s="27">
        <v>0</v>
      </c>
      <c r="N40" s="27">
        <v>4.84</v>
      </c>
      <c r="O40" s="27">
        <v>5.37</v>
      </c>
      <c r="P40" s="27">
        <v>1.1599999999999999</v>
      </c>
      <c r="Q40" s="27">
        <v>0</v>
      </c>
      <c r="R40" s="27">
        <v>0</v>
      </c>
      <c r="S40" s="27">
        <v>0.65</v>
      </c>
      <c r="T40" s="27">
        <v>1.2</v>
      </c>
      <c r="U40" s="27">
        <v>25.82</v>
      </c>
      <c r="V40" s="27">
        <v>353.5</v>
      </c>
      <c r="W40" s="27">
        <v>22.93</v>
      </c>
      <c r="X40" s="27">
        <v>26.84</v>
      </c>
      <c r="Y40" s="27">
        <v>82.61</v>
      </c>
      <c r="Z40" s="27">
        <v>1.24</v>
      </c>
      <c r="AA40" s="27">
        <v>0</v>
      </c>
      <c r="AB40" s="27">
        <v>293.27999999999997</v>
      </c>
      <c r="AC40" s="27">
        <v>60.99</v>
      </c>
      <c r="AD40" s="27">
        <v>1.17</v>
      </c>
      <c r="AE40" s="27">
        <v>0.14000000000000001</v>
      </c>
      <c r="AF40" s="27">
        <v>0.05</v>
      </c>
      <c r="AG40" s="27">
        <v>1.06</v>
      </c>
      <c r="AH40" s="27">
        <v>2.65</v>
      </c>
      <c r="AI40" s="27">
        <v>9.25</v>
      </c>
      <c r="AJ40" s="27">
        <v>0</v>
      </c>
      <c r="AK40" s="27">
        <v>283.13</v>
      </c>
      <c r="AL40" s="27">
        <v>239.36</v>
      </c>
      <c r="AM40" s="27">
        <v>368.18</v>
      </c>
      <c r="AN40" s="27">
        <v>387.39</v>
      </c>
      <c r="AO40" s="27">
        <v>115</v>
      </c>
      <c r="AP40" s="27">
        <v>215.99</v>
      </c>
      <c r="AQ40" s="27">
        <v>64.3</v>
      </c>
      <c r="AR40" s="27">
        <v>208.06</v>
      </c>
      <c r="AS40" s="27">
        <v>268.61</v>
      </c>
      <c r="AT40" s="27">
        <v>311.64999999999998</v>
      </c>
      <c r="AU40" s="27">
        <v>465.75</v>
      </c>
      <c r="AV40" s="27">
        <v>183.31</v>
      </c>
      <c r="AW40" s="27">
        <v>234.03</v>
      </c>
      <c r="AX40" s="27">
        <v>800.47</v>
      </c>
      <c r="AY40" s="27">
        <v>47.94</v>
      </c>
      <c r="AZ40" s="27">
        <v>225.8</v>
      </c>
      <c r="BA40" s="27">
        <v>214.8</v>
      </c>
      <c r="BB40" s="27">
        <v>183.41</v>
      </c>
      <c r="BC40" s="27">
        <v>67.86</v>
      </c>
      <c r="BD40" s="27">
        <v>0</v>
      </c>
      <c r="BE40" s="27">
        <v>0</v>
      </c>
      <c r="BF40" s="27">
        <v>0</v>
      </c>
      <c r="BG40" s="27">
        <v>0</v>
      </c>
      <c r="BH40" s="27">
        <v>0</v>
      </c>
      <c r="BI40" s="27">
        <v>0</v>
      </c>
      <c r="BJ40" s="27">
        <v>0</v>
      </c>
      <c r="BK40" s="27">
        <v>0.11</v>
      </c>
      <c r="BL40" s="27">
        <v>0</v>
      </c>
      <c r="BM40" s="27">
        <v>7.0000000000000007E-2</v>
      </c>
      <c r="BN40" s="27">
        <v>0</v>
      </c>
      <c r="BO40" s="27">
        <v>0.01</v>
      </c>
      <c r="BP40" s="27">
        <v>0</v>
      </c>
      <c r="BQ40" s="27">
        <v>0</v>
      </c>
      <c r="BR40" s="27">
        <v>0</v>
      </c>
      <c r="BS40" s="27">
        <v>0.4</v>
      </c>
      <c r="BT40" s="27">
        <v>0</v>
      </c>
      <c r="BU40" s="27">
        <v>0</v>
      </c>
      <c r="BV40" s="27">
        <v>1.08</v>
      </c>
      <c r="BW40" s="27">
        <v>0</v>
      </c>
      <c r="BX40" s="27">
        <v>0</v>
      </c>
      <c r="BY40" s="27">
        <v>0</v>
      </c>
      <c r="BZ40" s="27">
        <v>0</v>
      </c>
      <c r="CA40" s="27">
        <v>0</v>
      </c>
      <c r="CB40" s="27">
        <v>74.5</v>
      </c>
      <c r="CD40" s="27">
        <v>48.88</v>
      </c>
      <c r="CF40" s="27">
        <v>0</v>
      </c>
      <c r="CG40" s="27">
        <v>0</v>
      </c>
      <c r="CH40" s="27">
        <v>0</v>
      </c>
      <c r="CI40" s="27">
        <v>0</v>
      </c>
      <c r="CJ40" s="27">
        <v>0</v>
      </c>
      <c r="CK40" s="27">
        <v>0</v>
      </c>
      <c r="CL40" s="27">
        <v>0</v>
      </c>
      <c r="CM40" s="27">
        <v>0</v>
      </c>
      <c r="CN40" s="27">
        <v>0</v>
      </c>
      <c r="CO40" s="27">
        <v>0</v>
      </c>
      <c r="CP40" s="27">
        <v>0</v>
      </c>
    </row>
    <row r="41" spans="1:94" s="27" customFormat="1" x14ac:dyDescent="0.25">
      <c r="A41" s="27" t="str">
        <f>"3/3"</f>
        <v>3/3</v>
      </c>
      <c r="B41" s="28" t="s">
        <v>109</v>
      </c>
      <c r="C41" s="27" t="str">
        <f>"150"</f>
        <v>150</v>
      </c>
      <c r="D41" s="27">
        <v>3.11</v>
      </c>
      <c r="E41" s="27">
        <v>0.55000000000000004</v>
      </c>
      <c r="F41" s="27">
        <v>6.3</v>
      </c>
      <c r="G41" s="27">
        <v>0.88</v>
      </c>
      <c r="H41" s="27">
        <v>22.07</v>
      </c>
      <c r="I41" s="33">
        <v>183.68</v>
      </c>
      <c r="J41" s="27">
        <v>2.2799999999999998</v>
      </c>
      <c r="K41" s="27">
        <v>0.08</v>
      </c>
      <c r="L41" s="27">
        <v>0</v>
      </c>
      <c r="M41" s="27">
        <v>0</v>
      </c>
      <c r="N41" s="27">
        <v>2.15</v>
      </c>
      <c r="O41" s="27">
        <v>18.23</v>
      </c>
      <c r="P41" s="27">
        <v>1.7</v>
      </c>
      <c r="Q41" s="27">
        <v>0</v>
      </c>
      <c r="R41" s="27">
        <v>0</v>
      </c>
      <c r="S41" s="27">
        <v>0.28999999999999998</v>
      </c>
      <c r="T41" s="27">
        <v>1.89</v>
      </c>
      <c r="U41" s="27">
        <v>77.84</v>
      </c>
      <c r="V41" s="27">
        <v>636.26</v>
      </c>
      <c r="W41" s="27">
        <v>33.96</v>
      </c>
      <c r="X41" s="27">
        <v>30.35</v>
      </c>
      <c r="Y41" s="27">
        <v>86.82</v>
      </c>
      <c r="Z41" s="27">
        <v>1.1200000000000001</v>
      </c>
      <c r="AA41" s="27">
        <v>18.75</v>
      </c>
      <c r="AB41" s="27">
        <v>34.11</v>
      </c>
      <c r="AC41" s="27">
        <v>25.05</v>
      </c>
      <c r="AD41" s="27">
        <v>0.17</v>
      </c>
      <c r="AE41" s="27">
        <v>0.12</v>
      </c>
      <c r="AF41" s="27">
        <v>0.1</v>
      </c>
      <c r="AG41" s="27">
        <v>1.33</v>
      </c>
      <c r="AH41" s="27">
        <v>2.59</v>
      </c>
      <c r="AI41" s="27">
        <v>5.45</v>
      </c>
      <c r="AJ41" s="27">
        <v>0</v>
      </c>
      <c r="AK41" s="27">
        <v>30.53</v>
      </c>
      <c r="AL41" s="27">
        <v>30.14</v>
      </c>
      <c r="AM41" s="27">
        <v>116</v>
      </c>
      <c r="AN41" s="27">
        <v>118.1</v>
      </c>
      <c r="AO41" s="27">
        <v>26.61</v>
      </c>
      <c r="AP41" s="27">
        <v>76.13</v>
      </c>
      <c r="AQ41" s="27">
        <v>34.840000000000003</v>
      </c>
      <c r="AR41" s="27">
        <v>80.09</v>
      </c>
      <c r="AS41" s="27">
        <v>75.67</v>
      </c>
      <c r="AT41" s="27">
        <v>206.13</v>
      </c>
      <c r="AU41" s="27">
        <v>91.81</v>
      </c>
      <c r="AV41" s="27">
        <v>19.2</v>
      </c>
      <c r="AW41" s="27">
        <v>53.44</v>
      </c>
      <c r="AX41" s="27">
        <v>287.20999999999998</v>
      </c>
      <c r="AY41" s="27">
        <v>0</v>
      </c>
      <c r="AZ41" s="27">
        <v>40.19</v>
      </c>
      <c r="BA41" s="27">
        <v>36.549999999999997</v>
      </c>
      <c r="BB41" s="27">
        <v>72.75</v>
      </c>
      <c r="BC41" s="27">
        <v>21.66</v>
      </c>
      <c r="BD41" s="27">
        <v>0.1</v>
      </c>
      <c r="BE41" s="27">
        <v>0.04</v>
      </c>
      <c r="BF41" s="27">
        <v>0.02</v>
      </c>
      <c r="BG41" s="27">
        <v>0.05</v>
      </c>
      <c r="BH41" s="27">
        <v>0.06</v>
      </c>
      <c r="BI41" s="27">
        <v>0.28999999999999998</v>
      </c>
      <c r="BJ41" s="27">
        <v>0</v>
      </c>
      <c r="BK41" s="27">
        <v>0.88</v>
      </c>
      <c r="BL41" s="27">
        <v>0</v>
      </c>
      <c r="BM41" s="27">
        <v>0.26</v>
      </c>
      <c r="BN41" s="27">
        <v>0</v>
      </c>
      <c r="BO41" s="27">
        <v>0</v>
      </c>
      <c r="BP41" s="27">
        <v>0</v>
      </c>
      <c r="BQ41" s="27">
        <v>0.05</v>
      </c>
      <c r="BR41" s="27">
        <v>0.09</v>
      </c>
      <c r="BS41" s="27">
        <v>0.85</v>
      </c>
      <c r="BT41" s="27">
        <v>0</v>
      </c>
      <c r="BU41" s="27">
        <v>0</v>
      </c>
      <c r="BV41" s="27">
        <v>0.14000000000000001</v>
      </c>
      <c r="BW41" s="27">
        <v>0</v>
      </c>
      <c r="BX41" s="27">
        <v>0</v>
      </c>
      <c r="BY41" s="27">
        <v>0</v>
      </c>
      <c r="BZ41" s="27">
        <v>0</v>
      </c>
      <c r="CA41" s="27">
        <v>0</v>
      </c>
      <c r="CB41" s="27">
        <v>123.62</v>
      </c>
      <c r="CD41" s="27">
        <v>24.43</v>
      </c>
      <c r="CF41" s="27">
        <v>0</v>
      </c>
      <c r="CG41" s="27">
        <v>0</v>
      </c>
      <c r="CH41" s="27">
        <v>0</v>
      </c>
      <c r="CI41" s="27">
        <v>0</v>
      </c>
      <c r="CJ41" s="27">
        <v>0</v>
      </c>
      <c r="CK41" s="27">
        <v>0</v>
      </c>
      <c r="CL41" s="27">
        <v>0</v>
      </c>
      <c r="CM41" s="27">
        <v>0</v>
      </c>
      <c r="CN41" s="27">
        <v>0</v>
      </c>
      <c r="CO41" s="27">
        <v>0</v>
      </c>
      <c r="CP41" s="27">
        <v>0.23</v>
      </c>
    </row>
    <row r="42" spans="1:94" s="27" customFormat="1" x14ac:dyDescent="0.25">
      <c r="A42" s="27" t="str">
        <f>"3/10"</f>
        <v>3/10</v>
      </c>
      <c r="B42" s="28" t="s">
        <v>92</v>
      </c>
      <c r="C42" s="27" t="str">
        <f>"200"</f>
        <v>200</v>
      </c>
      <c r="D42" s="27">
        <v>0.35</v>
      </c>
      <c r="E42" s="27">
        <v>0</v>
      </c>
      <c r="F42" s="27">
        <v>0.35</v>
      </c>
      <c r="G42" s="27">
        <v>0.35</v>
      </c>
      <c r="H42" s="27">
        <v>19.940000000000001</v>
      </c>
      <c r="I42" s="33">
        <v>79.958719999999985</v>
      </c>
      <c r="J42" s="27">
        <v>0.09</v>
      </c>
      <c r="K42" s="27">
        <v>0</v>
      </c>
      <c r="L42" s="27">
        <v>0</v>
      </c>
      <c r="M42" s="27">
        <v>0</v>
      </c>
      <c r="N42" s="27">
        <v>17.72</v>
      </c>
      <c r="O42" s="27">
        <v>0.68</v>
      </c>
      <c r="P42" s="27">
        <v>1.54</v>
      </c>
      <c r="Q42" s="27">
        <v>0</v>
      </c>
      <c r="R42" s="27">
        <v>0</v>
      </c>
      <c r="S42" s="27">
        <v>0.72</v>
      </c>
      <c r="T42" s="27">
        <v>0.46</v>
      </c>
      <c r="U42" s="27">
        <v>23.27</v>
      </c>
      <c r="V42" s="27">
        <v>248</v>
      </c>
      <c r="W42" s="27">
        <v>14.26</v>
      </c>
      <c r="X42" s="27">
        <v>7.7</v>
      </c>
      <c r="Y42" s="27">
        <v>9.2100000000000009</v>
      </c>
      <c r="Z42" s="27">
        <v>1.95</v>
      </c>
      <c r="AA42" s="27">
        <v>0</v>
      </c>
      <c r="AB42" s="27">
        <v>24.3</v>
      </c>
      <c r="AC42" s="27">
        <v>4.5</v>
      </c>
      <c r="AD42" s="27">
        <v>0.18</v>
      </c>
      <c r="AE42" s="27">
        <v>0.02</v>
      </c>
      <c r="AF42" s="27">
        <v>0.02</v>
      </c>
      <c r="AG42" s="27">
        <v>0.23</v>
      </c>
      <c r="AH42" s="27">
        <v>0.36</v>
      </c>
      <c r="AI42" s="27">
        <v>3.6</v>
      </c>
      <c r="AJ42" s="27">
        <v>0</v>
      </c>
      <c r="AK42" s="27">
        <v>0</v>
      </c>
      <c r="AL42" s="27">
        <v>0</v>
      </c>
      <c r="AM42" s="27">
        <v>16.760000000000002</v>
      </c>
      <c r="AN42" s="27">
        <v>15.88</v>
      </c>
      <c r="AO42" s="27">
        <v>2.65</v>
      </c>
      <c r="AP42" s="27">
        <v>9.6999999999999993</v>
      </c>
      <c r="AQ42" s="27">
        <v>2.65</v>
      </c>
      <c r="AR42" s="27">
        <v>7.94</v>
      </c>
      <c r="AS42" s="27">
        <v>14.99</v>
      </c>
      <c r="AT42" s="27">
        <v>8.82</v>
      </c>
      <c r="AU42" s="27">
        <v>68.8</v>
      </c>
      <c r="AV42" s="27">
        <v>6.17</v>
      </c>
      <c r="AW42" s="27">
        <v>12.35</v>
      </c>
      <c r="AX42" s="27">
        <v>37.04</v>
      </c>
      <c r="AY42" s="27">
        <v>0</v>
      </c>
      <c r="AZ42" s="27">
        <v>11.47</v>
      </c>
      <c r="BA42" s="27">
        <v>14.11</v>
      </c>
      <c r="BB42" s="27">
        <v>5.29</v>
      </c>
      <c r="BC42" s="27">
        <v>4.41</v>
      </c>
      <c r="BD42" s="27">
        <v>0</v>
      </c>
      <c r="BE42" s="27">
        <v>0</v>
      </c>
      <c r="BF42" s="27">
        <v>0</v>
      </c>
      <c r="BG42" s="27">
        <v>0</v>
      </c>
      <c r="BH42" s="27">
        <v>0</v>
      </c>
      <c r="BI42" s="27">
        <v>0</v>
      </c>
      <c r="BJ42" s="27">
        <v>0</v>
      </c>
      <c r="BK42" s="27">
        <v>0</v>
      </c>
      <c r="BL42" s="27">
        <v>0</v>
      </c>
      <c r="BM42" s="27">
        <v>0</v>
      </c>
      <c r="BN42" s="27">
        <v>0</v>
      </c>
      <c r="BO42" s="27">
        <v>0</v>
      </c>
      <c r="BP42" s="27">
        <v>0</v>
      </c>
      <c r="BQ42" s="27">
        <v>0</v>
      </c>
      <c r="BR42" s="27">
        <v>0</v>
      </c>
      <c r="BS42" s="27">
        <v>0</v>
      </c>
      <c r="BT42" s="27">
        <v>0</v>
      </c>
      <c r="BU42" s="27">
        <v>0</v>
      </c>
      <c r="BV42" s="27">
        <v>0</v>
      </c>
      <c r="BW42" s="27">
        <v>0</v>
      </c>
      <c r="BX42" s="27">
        <v>0</v>
      </c>
      <c r="BY42" s="27">
        <v>0</v>
      </c>
      <c r="BZ42" s="27">
        <v>0</v>
      </c>
      <c r="CA42" s="27">
        <v>0</v>
      </c>
      <c r="CB42" s="27">
        <v>287.68</v>
      </c>
      <c r="CD42" s="27">
        <v>4.05</v>
      </c>
      <c r="CF42" s="27">
        <v>0</v>
      </c>
      <c r="CG42" s="27">
        <v>0</v>
      </c>
      <c r="CH42" s="27">
        <v>0</v>
      </c>
      <c r="CI42" s="27">
        <v>0</v>
      </c>
      <c r="CJ42" s="27">
        <v>0</v>
      </c>
      <c r="CK42" s="27">
        <v>0</v>
      </c>
      <c r="CL42" s="27">
        <v>0</v>
      </c>
      <c r="CM42" s="27">
        <v>0</v>
      </c>
      <c r="CN42" s="27">
        <v>0</v>
      </c>
      <c r="CO42" s="27">
        <v>10</v>
      </c>
      <c r="CP42" s="27">
        <v>0</v>
      </c>
    </row>
    <row r="43" spans="1:94" s="27" customFormat="1" x14ac:dyDescent="0.25">
      <c r="A43" s="27" t="str">
        <f>"-"</f>
        <v>-</v>
      </c>
      <c r="B43" s="28" t="s">
        <v>93</v>
      </c>
      <c r="C43" s="27" t="str">
        <f>"31"</f>
        <v>31</v>
      </c>
      <c r="D43" s="27">
        <v>2.0499999999999998</v>
      </c>
      <c r="E43" s="27">
        <v>0</v>
      </c>
      <c r="F43" s="27">
        <v>0.37</v>
      </c>
      <c r="G43" s="27">
        <v>0.37</v>
      </c>
      <c r="H43" s="27">
        <v>12.93</v>
      </c>
      <c r="I43" s="33">
        <v>59.947799999999994</v>
      </c>
      <c r="J43" s="27">
        <v>0.06</v>
      </c>
      <c r="K43" s="27">
        <v>0</v>
      </c>
      <c r="L43" s="27">
        <v>0</v>
      </c>
      <c r="M43" s="27">
        <v>0</v>
      </c>
      <c r="N43" s="27">
        <v>0.37</v>
      </c>
      <c r="O43" s="27">
        <v>9.98</v>
      </c>
      <c r="P43" s="27">
        <v>2.57</v>
      </c>
      <c r="Q43" s="27">
        <v>0</v>
      </c>
      <c r="R43" s="27">
        <v>0</v>
      </c>
      <c r="S43" s="27">
        <v>0.31</v>
      </c>
      <c r="T43" s="27">
        <v>0.78</v>
      </c>
      <c r="U43" s="27">
        <v>189.1</v>
      </c>
      <c r="V43" s="27">
        <v>75.95</v>
      </c>
      <c r="W43" s="27">
        <v>10.85</v>
      </c>
      <c r="X43" s="27">
        <v>14.57</v>
      </c>
      <c r="Y43" s="27">
        <v>48.98</v>
      </c>
      <c r="Z43" s="27">
        <v>1.21</v>
      </c>
      <c r="AA43" s="27">
        <v>0</v>
      </c>
      <c r="AB43" s="27">
        <v>1.55</v>
      </c>
      <c r="AC43" s="27">
        <v>0.31</v>
      </c>
      <c r="AD43" s="27">
        <v>0.43</v>
      </c>
      <c r="AE43" s="27">
        <v>0.06</v>
      </c>
      <c r="AF43" s="27">
        <v>0.02</v>
      </c>
      <c r="AG43" s="27">
        <v>0.22</v>
      </c>
      <c r="AH43" s="27">
        <v>0.62</v>
      </c>
      <c r="AI43" s="27">
        <v>0</v>
      </c>
      <c r="AJ43" s="27">
        <v>0</v>
      </c>
      <c r="AK43" s="27">
        <v>0</v>
      </c>
      <c r="AL43" s="27">
        <v>0</v>
      </c>
      <c r="AM43" s="27">
        <v>132.37</v>
      </c>
      <c r="AN43" s="27">
        <v>69.13</v>
      </c>
      <c r="AO43" s="27">
        <v>28.83</v>
      </c>
      <c r="AP43" s="27">
        <v>61.38</v>
      </c>
      <c r="AQ43" s="27">
        <v>24.8</v>
      </c>
      <c r="AR43" s="27">
        <v>115.01</v>
      </c>
      <c r="AS43" s="27">
        <v>92.07</v>
      </c>
      <c r="AT43" s="27">
        <v>90.21</v>
      </c>
      <c r="AU43" s="27">
        <v>143.84</v>
      </c>
      <c r="AV43" s="27">
        <v>38.44</v>
      </c>
      <c r="AW43" s="27">
        <v>96.1</v>
      </c>
      <c r="AX43" s="27">
        <v>473.99</v>
      </c>
      <c r="AY43" s="27">
        <v>0</v>
      </c>
      <c r="AZ43" s="27">
        <v>163.06</v>
      </c>
      <c r="BA43" s="27">
        <v>90.21</v>
      </c>
      <c r="BB43" s="27">
        <v>55.8</v>
      </c>
      <c r="BC43" s="27">
        <v>40.299999999999997</v>
      </c>
      <c r="BD43" s="27">
        <v>0</v>
      </c>
      <c r="BE43" s="27">
        <v>0</v>
      </c>
      <c r="BF43" s="27">
        <v>0</v>
      </c>
      <c r="BG43" s="27">
        <v>0</v>
      </c>
      <c r="BH43" s="27">
        <v>0</v>
      </c>
      <c r="BI43" s="27">
        <v>0</v>
      </c>
      <c r="BJ43" s="27">
        <v>0</v>
      </c>
      <c r="BK43" s="27">
        <v>0.04</v>
      </c>
      <c r="BL43" s="27">
        <v>0</v>
      </c>
      <c r="BM43" s="27">
        <v>0</v>
      </c>
      <c r="BN43" s="27">
        <v>0.01</v>
      </c>
      <c r="BO43" s="27">
        <v>0</v>
      </c>
      <c r="BP43" s="27">
        <v>0</v>
      </c>
      <c r="BQ43" s="27">
        <v>0</v>
      </c>
      <c r="BR43" s="27">
        <v>0</v>
      </c>
      <c r="BS43" s="27">
        <v>0.03</v>
      </c>
      <c r="BT43" s="27">
        <v>0</v>
      </c>
      <c r="BU43" s="27">
        <v>0</v>
      </c>
      <c r="BV43" s="27">
        <v>0.15</v>
      </c>
      <c r="BW43" s="27">
        <v>0.02</v>
      </c>
      <c r="BX43" s="27">
        <v>0</v>
      </c>
      <c r="BY43" s="27">
        <v>0</v>
      </c>
      <c r="BZ43" s="27">
        <v>0</v>
      </c>
      <c r="CA43" s="27">
        <v>0</v>
      </c>
      <c r="CB43" s="27">
        <v>14.57</v>
      </c>
      <c r="CD43" s="27">
        <v>0.26</v>
      </c>
      <c r="CF43" s="27">
        <v>0</v>
      </c>
      <c r="CG43" s="27">
        <v>0</v>
      </c>
      <c r="CH43" s="27">
        <v>0</v>
      </c>
      <c r="CI43" s="27">
        <v>0</v>
      </c>
      <c r="CJ43" s="27">
        <v>0</v>
      </c>
      <c r="CK43" s="27">
        <v>0</v>
      </c>
      <c r="CL43" s="27">
        <v>0</v>
      </c>
      <c r="CM43" s="27">
        <v>0</v>
      </c>
      <c r="CN43" s="27">
        <v>0</v>
      </c>
      <c r="CO43" s="27">
        <v>0</v>
      </c>
      <c r="CP43" s="27">
        <v>0</v>
      </c>
    </row>
    <row r="44" spans="1:94" s="25" customFormat="1" x14ac:dyDescent="0.25">
      <c r="A44" s="25" t="str">
        <f>"-"</f>
        <v>-</v>
      </c>
      <c r="B44" s="26" t="s">
        <v>94</v>
      </c>
      <c r="C44" s="25" t="str">
        <f>"62"</f>
        <v>62</v>
      </c>
      <c r="D44" s="25">
        <v>4.0999999999999996</v>
      </c>
      <c r="E44" s="25">
        <v>0</v>
      </c>
      <c r="F44" s="25">
        <v>0.41</v>
      </c>
      <c r="G44" s="25">
        <v>0.41</v>
      </c>
      <c r="H44" s="25">
        <v>29.08</v>
      </c>
      <c r="I44" s="34">
        <v>138.81861999999998</v>
      </c>
      <c r="J44" s="25">
        <v>0</v>
      </c>
      <c r="K44" s="25">
        <v>0</v>
      </c>
      <c r="L44" s="25">
        <v>0</v>
      </c>
      <c r="M44" s="25">
        <v>0</v>
      </c>
      <c r="N44" s="25">
        <v>0.68</v>
      </c>
      <c r="O44" s="25">
        <v>28.27</v>
      </c>
      <c r="P44" s="25">
        <v>0.12</v>
      </c>
      <c r="Q44" s="25">
        <v>0</v>
      </c>
      <c r="R44" s="25">
        <v>0</v>
      </c>
      <c r="S44" s="25">
        <v>0</v>
      </c>
      <c r="T44" s="25">
        <v>1.1200000000000001</v>
      </c>
      <c r="U44" s="25">
        <v>0</v>
      </c>
      <c r="V44" s="25">
        <v>0</v>
      </c>
      <c r="W44" s="25">
        <v>0</v>
      </c>
      <c r="X44" s="25">
        <v>0</v>
      </c>
      <c r="Y44" s="25">
        <v>0</v>
      </c>
      <c r="Z44" s="25">
        <v>0</v>
      </c>
      <c r="AA44" s="25">
        <v>0</v>
      </c>
      <c r="AB44" s="25">
        <v>0</v>
      </c>
      <c r="AC44" s="25">
        <v>0</v>
      </c>
      <c r="AD44" s="25">
        <v>0</v>
      </c>
      <c r="AE44" s="25">
        <v>0</v>
      </c>
      <c r="AF44" s="25">
        <v>0</v>
      </c>
      <c r="AG44" s="25">
        <v>0</v>
      </c>
      <c r="AH44" s="25">
        <v>0</v>
      </c>
      <c r="AI44" s="25">
        <v>0</v>
      </c>
      <c r="AJ44" s="25">
        <v>0</v>
      </c>
      <c r="AK44" s="25">
        <v>0</v>
      </c>
      <c r="AL44" s="25">
        <v>0</v>
      </c>
      <c r="AM44" s="25">
        <v>315.55</v>
      </c>
      <c r="AN44" s="25">
        <v>104.64</v>
      </c>
      <c r="AO44" s="25">
        <v>62.03</v>
      </c>
      <c r="AP44" s="25">
        <v>124.06</v>
      </c>
      <c r="AQ44" s="25">
        <v>46.93</v>
      </c>
      <c r="AR44" s="25">
        <v>224.39</v>
      </c>
      <c r="AS44" s="25">
        <v>139.16999999999999</v>
      </c>
      <c r="AT44" s="25">
        <v>194.18</v>
      </c>
      <c r="AU44" s="25">
        <v>160.19999999999999</v>
      </c>
      <c r="AV44" s="25">
        <v>84.15</v>
      </c>
      <c r="AW44" s="25">
        <v>148.87</v>
      </c>
      <c r="AX44" s="25">
        <v>1244.94</v>
      </c>
      <c r="AY44" s="25">
        <v>0</v>
      </c>
      <c r="AZ44" s="25">
        <v>405.63</v>
      </c>
      <c r="BA44" s="25">
        <v>176.38</v>
      </c>
      <c r="BB44" s="25">
        <v>117.05</v>
      </c>
      <c r="BC44" s="25">
        <v>92.78</v>
      </c>
      <c r="BD44" s="25">
        <v>0</v>
      </c>
      <c r="BE44" s="25">
        <v>0</v>
      </c>
      <c r="BF44" s="25">
        <v>0</v>
      </c>
      <c r="BG44" s="25">
        <v>0</v>
      </c>
      <c r="BH44" s="25">
        <v>0</v>
      </c>
      <c r="BI44" s="25">
        <v>0</v>
      </c>
      <c r="BJ44" s="25">
        <v>0</v>
      </c>
      <c r="BK44" s="25">
        <v>0.05</v>
      </c>
      <c r="BL44" s="25">
        <v>0</v>
      </c>
      <c r="BM44" s="25">
        <v>0</v>
      </c>
      <c r="BN44" s="25">
        <v>0</v>
      </c>
      <c r="BO44" s="25">
        <v>0</v>
      </c>
      <c r="BP44" s="25">
        <v>0</v>
      </c>
      <c r="BQ44" s="25">
        <v>0</v>
      </c>
      <c r="BR44" s="25">
        <v>0</v>
      </c>
      <c r="BS44" s="25">
        <v>0.04</v>
      </c>
      <c r="BT44" s="25">
        <v>0</v>
      </c>
      <c r="BU44" s="25">
        <v>0</v>
      </c>
      <c r="BV44" s="25">
        <v>0.17</v>
      </c>
      <c r="BW44" s="25">
        <v>0.01</v>
      </c>
      <c r="BX44" s="25">
        <v>0</v>
      </c>
      <c r="BY44" s="25">
        <v>0</v>
      </c>
      <c r="BZ44" s="25">
        <v>0</v>
      </c>
      <c r="CA44" s="25">
        <v>0</v>
      </c>
      <c r="CB44" s="25">
        <v>24.24</v>
      </c>
      <c r="CD44" s="25">
        <v>0</v>
      </c>
      <c r="CF44" s="25">
        <v>0</v>
      </c>
      <c r="CG44" s="25">
        <v>0</v>
      </c>
      <c r="CH44" s="25">
        <v>0</v>
      </c>
      <c r="CI44" s="25">
        <v>0</v>
      </c>
      <c r="CJ44" s="25">
        <v>0</v>
      </c>
      <c r="CK44" s="25">
        <v>0</v>
      </c>
      <c r="CL44" s="25">
        <v>0</v>
      </c>
      <c r="CM44" s="25">
        <v>0</v>
      </c>
      <c r="CN44" s="25">
        <v>0</v>
      </c>
      <c r="CO44" s="25">
        <v>0</v>
      </c>
      <c r="CP44" s="25">
        <v>0</v>
      </c>
    </row>
    <row r="45" spans="1:94" s="29" customFormat="1" x14ac:dyDescent="0.25">
      <c r="B45" s="30" t="s">
        <v>95</v>
      </c>
      <c r="C45" s="29">
        <f>C44+C43+C42+C41+C40+C39</f>
        <v>798</v>
      </c>
      <c r="D45" s="29">
        <f t="shared" ref="D45:I45" si="2">SUM(D39:D44)</f>
        <v>23.53</v>
      </c>
      <c r="E45" s="29">
        <f t="shared" si="2"/>
        <v>8.6100000000000012</v>
      </c>
      <c r="F45" s="29">
        <f t="shared" si="2"/>
        <v>23.710000000000004</v>
      </c>
      <c r="G45" s="29">
        <f t="shared" si="2"/>
        <v>6.38</v>
      </c>
      <c r="H45" s="29">
        <f t="shared" si="2"/>
        <v>119.00000000000001</v>
      </c>
      <c r="I45" s="35">
        <f t="shared" si="2"/>
        <v>797.87409320000006</v>
      </c>
      <c r="J45" s="29">
        <v>8.08</v>
      </c>
      <c r="K45" s="29">
        <v>5.67</v>
      </c>
      <c r="L45" s="29">
        <v>0</v>
      </c>
      <c r="M45" s="29">
        <v>0</v>
      </c>
      <c r="N45" s="29">
        <v>34.15</v>
      </c>
      <c r="O45" s="29">
        <v>81.89</v>
      </c>
      <c r="P45" s="29">
        <v>10.4</v>
      </c>
      <c r="Q45" s="29">
        <v>0</v>
      </c>
      <c r="R45" s="29">
        <v>0</v>
      </c>
      <c r="S45" s="29">
        <v>2.62</v>
      </c>
      <c r="T45" s="29">
        <v>8.27</v>
      </c>
      <c r="U45" s="29">
        <v>627.47</v>
      </c>
      <c r="V45" s="29">
        <v>1991.6</v>
      </c>
      <c r="W45" s="29">
        <v>118.75</v>
      </c>
      <c r="X45" s="29">
        <v>128.49</v>
      </c>
      <c r="Y45" s="29">
        <v>354.12</v>
      </c>
      <c r="Z45" s="29">
        <v>7.44</v>
      </c>
      <c r="AA45" s="29">
        <v>27.44</v>
      </c>
      <c r="AB45" s="29">
        <v>6144.77</v>
      </c>
      <c r="AC45" s="29">
        <v>1281.45</v>
      </c>
      <c r="AD45" s="29">
        <v>5.71</v>
      </c>
      <c r="AE45" s="29">
        <v>0.47</v>
      </c>
      <c r="AF45" s="29">
        <v>0.31</v>
      </c>
      <c r="AG45" s="29">
        <v>5.59</v>
      </c>
      <c r="AH45" s="29">
        <v>11.4</v>
      </c>
      <c r="AI45" s="29">
        <v>27.65</v>
      </c>
      <c r="AJ45" s="29">
        <v>0</v>
      </c>
      <c r="AK45" s="29">
        <v>331.85</v>
      </c>
      <c r="AL45" s="29">
        <v>284.31</v>
      </c>
      <c r="AM45" s="29">
        <v>1124.3599999999999</v>
      </c>
      <c r="AN45" s="29">
        <v>793.29</v>
      </c>
      <c r="AO45" s="29">
        <v>269.18</v>
      </c>
      <c r="AP45" s="29">
        <v>577.24</v>
      </c>
      <c r="AQ45" s="29">
        <v>206.11</v>
      </c>
      <c r="AR45" s="29">
        <v>753.27</v>
      </c>
      <c r="AS45" s="29">
        <v>704.36</v>
      </c>
      <c r="AT45" s="29">
        <v>1001.14</v>
      </c>
      <c r="AU45" s="29">
        <v>1100.97</v>
      </c>
      <c r="AV45" s="29">
        <v>377.58</v>
      </c>
      <c r="AW45" s="29">
        <v>639.6</v>
      </c>
      <c r="AX45" s="29">
        <v>3570.24</v>
      </c>
      <c r="AY45" s="29">
        <v>47.94</v>
      </c>
      <c r="AZ45" s="29">
        <v>1024.27</v>
      </c>
      <c r="BA45" s="29">
        <v>641.32000000000005</v>
      </c>
      <c r="BB45" s="29">
        <v>501.07</v>
      </c>
      <c r="BC45" s="29">
        <v>271.51</v>
      </c>
      <c r="BD45" s="29">
        <v>0.1</v>
      </c>
      <c r="BE45" s="29">
        <v>0.04</v>
      </c>
      <c r="BF45" s="29">
        <v>0.02</v>
      </c>
      <c r="BG45" s="29">
        <v>0.05</v>
      </c>
      <c r="BH45" s="29">
        <v>0.06</v>
      </c>
      <c r="BI45" s="29">
        <v>0.28999999999999998</v>
      </c>
      <c r="BJ45" s="29">
        <v>0</v>
      </c>
      <c r="BK45" s="29">
        <v>1.54</v>
      </c>
      <c r="BL45" s="29">
        <v>0</v>
      </c>
      <c r="BM45" s="29">
        <v>0.6</v>
      </c>
      <c r="BN45" s="29">
        <v>0.03</v>
      </c>
      <c r="BO45" s="29">
        <v>0.05</v>
      </c>
      <c r="BP45" s="29">
        <v>0</v>
      </c>
      <c r="BQ45" s="29">
        <v>0.05</v>
      </c>
      <c r="BR45" s="29">
        <v>0.1</v>
      </c>
      <c r="BS45" s="29">
        <v>2.9</v>
      </c>
      <c r="BT45" s="29">
        <v>0</v>
      </c>
      <c r="BU45" s="29">
        <v>0</v>
      </c>
      <c r="BV45" s="29">
        <v>5.65</v>
      </c>
      <c r="BW45" s="29">
        <v>0.04</v>
      </c>
      <c r="BX45" s="29">
        <v>0</v>
      </c>
      <c r="BY45" s="29">
        <v>0</v>
      </c>
      <c r="BZ45" s="29">
        <v>0</v>
      </c>
      <c r="CA45" s="29">
        <v>0</v>
      </c>
      <c r="CB45" s="29">
        <v>860.97</v>
      </c>
      <c r="CC45" s="29">
        <f>$I$45/$I$46*100</f>
        <v>100</v>
      </c>
      <c r="CD45" s="29">
        <v>1051.57</v>
      </c>
      <c r="CF45" s="29">
        <v>0</v>
      </c>
      <c r="CG45" s="29">
        <v>0</v>
      </c>
      <c r="CH45" s="29">
        <v>0</v>
      </c>
      <c r="CI45" s="29">
        <v>0</v>
      </c>
      <c r="CJ45" s="29">
        <v>0</v>
      </c>
      <c r="CK45" s="29">
        <v>0</v>
      </c>
      <c r="CL45" s="29">
        <v>0</v>
      </c>
      <c r="CM45" s="29">
        <v>0</v>
      </c>
      <c r="CN45" s="29">
        <v>0</v>
      </c>
      <c r="CO45" s="29">
        <v>10.68</v>
      </c>
      <c r="CP45" s="29">
        <v>0.73</v>
      </c>
    </row>
    <row r="46" spans="1:94" s="29" customFormat="1" x14ac:dyDescent="0.25">
      <c r="B46" s="30" t="s">
        <v>96</v>
      </c>
      <c r="D46" s="29">
        <f>D45</f>
        <v>23.53</v>
      </c>
      <c r="E46" s="29">
        <f t="shared" ref="E46:I46" si="3">E45</f>
        <v>8.6100000000000012</v>
      </c>
      <c r="F46" s="29">
        <f t="shared" si="3"/>
        <v>23.710000000000004</v>
      </c>
      <c r="G46" s="29">
        <f t="shared" si="3"/>
        <v>6.38</v>
      </c>
      <c r="H46" s="29">
        <f t="shared" si="3"/>
        <v>119.00000000000001</v>
      </c>
      <c r="I46" s="29">
        <f t="shared" si="3"/>
        <v>797.87409320000006</v>
      </c>
      <c r="J46" s="29">
        <v>8.08</v>
      </c>
      <c r="K46" s="29">
        <v>5.67</v>
      </c>
      <c r="L46" s="29">
        <v>0</v>
      </c>
      <c r="M46" s="29">
        <v>0</v>
      </c>
      <c r="N46" s="29">
        <v>34.15</v>
      </c>
      <c r="O46" s="29">
        <v>81.89</v>
      </c>
      <c r="P46" s="29">
        <v>10.4</v>
      </c>
      <c r="Q46" s="29">
        <v>0</v>
      </c>
      <c r="R46" s="29">
        <v>0</v>
      </c>
      <c r="S46" s="29">
        <v>2.62</v>
      </c>
      <c r="T46" s="29">
        <v>8.27</v>
      </c>
      <c r="U46" s="29">
        <v>627.47</v>
      </c>
      <c r="V46" s="29">
        <v>1991.6</v>
      </c>
      <c r="W46" s="29">
        <v>118.75</v>
      </c>
      <c r="X46" s="29">
        <v>128.49</v>
      </c>
      <c r="Y46" s="29">
        <v>354.12</v>
      </c>
      <c r="Z46" s="29">
        <v>7.44</v>
      </c>
      <c r="AA46" s="29">
        <v>27.44</v>
      </c>
      <c r="AB46" s="29">
        <v>6144.77</v>
      </c>
      <c r="AC46" s="29">
        <v>1281.45</v>
      </c>
      <c r="AD46" s="29">
        <v>5.71</v>
      </c>
      <c r="AE46" s="29">
        <v>0.47</v>
      </c>
      <c r="AF46" s="29">
        <v>0.31</v>
      </c>
      <c r="AG46" s="29">
        <v>5.59</v>
      </c>
      <c r="AH46" s="29">
        <v>11.4</v>
      </c>
      <c r="AI46" s="29">
        <v>27.65</v>
      </c>
      <c r="AJ46" s="29">
        <v>0</v>
      </c>
      <c r="AK46" s="29">
        <v>331.85</v>
      </c>
      <c r="AL46" s="29">
        <v>284.31</v>
      </c>
      <c r="AM46" s="29">
        <v>1124.3599999999999</v>
      </c>
      <c r="AN46" s="29">
        <v>793.29</v>
      </c>
      <c r="AO46" s="29">
        <v>269.18</v>
      </c>
      <c r="AP46" s="29">
        <v>577.24</v>
      </c>
      <c r="AQ46" s="29">
        <v>206.11</v>
      </c>
      <c r="AR46" s="29">
        <v>753.27</v>
      </c>
      <c r="AS46" s="29">
        <v>704.36</v>
      </c>
      <c r="AT46" s="29">
        <v>1001.14</v>
      </c>
      <c r="AU46" s="29">
        <v>1100.97</v>
      </c>
      <c r="AV46" s="29">
        <v>377.58</v>
      </c>
      <c r="AW46" s="29">
        <v>639.6</v>
      </c>
      <c r="AX46" s="29">
        <v>3570.24</v>
      </c>
      <c r="AY46" s="29">
        <v>47.94</v>
      </c>
      <c r="AZ46" s="29">
        <v>1024.27</v>
      </c>
      <c r="BA46" s="29">
        <v>641.32000000000005</v>
      </c>
      <c r="BB46" s="29">
        <v>501.07</v>
      </c>
      <c r="BC46" s="29">
        <v>271.51</v>
      </c>
      <c r="BD46" s="29">
        <v>0.1</v>
      </c>
      <c r="BE46" s="29">
        <v>0.04</v>
      </c>
      <c r="BF46" s="29">
        <v>0.02</v>
      </c>
      <c r="BG46" s="29">
        <v>0.05</v>
      </c>
      <c r="BH46" s="29">
        <v>0.06</v>
      </c>
      <c r="BI46" s="29">
        <v>0.28999999999999998</v>
      </c>
      <c r="BJ46" s="29">
        <v>0</v>
      </c>
      <c r="BK46" s="29">
        <v>1.54</v>
      </c>
      <c r="BL46" s="29">
        <v>0</v>
      </c>
      <c r="BM46" s="29">
        <v>0.6</v>
      </c>
      <c r="BN46" s="29">
        <v>0.03</v>
      </c>
      <c r="BO46" s="29">
        <v>0.05</v>
      </c>
      <c r="BP46" s="29">
        <v>0</v>
      </c>
      <c r="BQ46" s="29">
        <v>0.05</v>
      </c>
      <c r="BR46" s="29">
        <v>0.1</v>
      </c>
      <c r="BS46" s="29">
        <v>2.9</v>
      </c>
      <c r="BT46" s="29">
        <v>0</v>
      </c>
      <c r="BU46" s="29">
        <v>0</v>
      </c>
      <c r="BV46" s="29">
        <v>5.65</v>
      </c>
      <c r="BW46" s="29">
        <v>0.04</v>
      </c>
      <c r="BX46" s="29">
        <v>0</v>
      </c>
      <c r="BY46" s="29">
        <v>0</v>
      </c>
      <c r="BZ46" s="29">
        <v>0</v>
      </c>
      <c r="CA46" s="29">
        <v>0</v>
      </c>
      <c r="CB46" s="29">
        <v>860.97</v>
      </c>
      <c r="CD46" s="29">
        <v>1051.57</v>
      </c>
      <c r="CF46" s="29">
        <v>0</v>
      </c>
      <c r="CG46" s="29">
        <v>0</v>
      </c>
      <c r="CH46" s="29">
        <v>0</v>
      </c>
      <c r="CI46" s="29">
        <v>0</v>
      </c>
      <c r="CJ46" s="29">
        <v>0</v>
      </c>
      <c r="CK46" s="29">
        <v>0</v>
      </c>
      <c r="CL46" s="29">
        <v>0</v>
      </c>
      <c r="CM46" s="29">
        <v>0</v>
      </c>
      <c r="CN46" s="29">
        <v>0</v>
      </c>
      <c r="CO46" s="29">
        <v>10.68</v>
      </c>
      <c r="CP46" s="29">
        <v>0.73</v>
      </c>
    </row>
    <row r="47" spans="1:94" x14ac:dyDescent="0.25">
      <c r="B47" s="24" t="s">
        <v>110</v>
      </c>
    </row>
    <row r="48" spans="1:94" x14ac:dyDescent="0.25">
      <c r="B48" s="24" t="s">
        <v>89</v>
      </c>
    </row>
    <row r="49" spans="1:94" s="27" customFormat="1" ht="31.5" x14ac:dyDescent="0.25">
      <c r="A49" s="27" t="str">
        <f>"6/2"</f>
        <v>6/2</v>
      </c>
      <c r="B49" s="28" t="s">
        <v>111</v>
      </c>
      <c r="C49" s="27" t="str">
        <f>"250"</f>
        <v>250</v>
      </c>
      <c r="D49" s="27">
        <v>1.93</v>
      </c>
      <c r="E49" s="27">
        <v>0</v>
      </c>
      <c r="F49" s="27">
        <v>3.57</v>
      </c>
      <c r="G49" s="27">
        <v>3.17</v>
      </c>
      <c r="H49" s="27">
        <v>10.039999999999999</v>
      </c>
      <c r="I49" s="33">
        <v>71.59747317999998</v>
      </c>
      <c r="J49" s="27">
        <v>0.79</v>
      </c>
      <c r="K49" s="27">
        <v>1.63</v>
      </c>
      <c r="L49" s="27">
        <v>0</v>
      </c>
      <c r="M49" s="27">
        <v>0</v>
      </c>
      <c r="N49" s="27">
        <v>4.54</v>
      </c>
      <c r="O49" s="27">
        <v>3.5</v>
      </c>
      <c r="P49" s="27">
        <v>1.99</v>
      </c>
      <c r="Q49" s="27">
        <v>0</v>
      </c>
      <c r="R49" s="27">
        <v>0</v>
      </c>
      <c r="S49" s="27">
        <v>0.34</v>
      </c>
      <c r="T49" s="27">
        <v>1.46</v>
      </c>
      <c r="U49" s="27">
        <v>208.38</v>
      </c>
      <c r="V49" s="27">
        <v>333.08</v>
      </c>
      <c r="W49" s="27">
        <v>39.71</v>
      </c>
      <c r="X49" s="27">
        <v>20.059999999999999</v>
      </c>
      <c r="Y49" s="27">
        <v>43.47</v>
      </c>
      <c r="Z49" s="27">
        <v>0.69</v>
      </c>
      <c r="AA49" s="27">
        <v>3</v>
      </c>
      <c r="AB49" s="27">
        <v>1455.6</v>
      </c>
      <c r="AC49" s="27">
        <v>307.98</v>
      </c>
      <c r="AD49" s="27">
        <v>1.28</v>
      </c>
      <c r="AE49" s="27">
        <v>0.05</v>
      </c>
      <c r="AF49" s="27">
        <v>0.05</v>
      </c>
      <c r="AG49" s="27">
        <v>0.75</v>
      </c>
      <c r="AH49" s="27">
        <v>1.25</v>
      </c>
      <c r="AI49" s="27">
        <v>13.86</v>
      </c>
      <c r="AJ49" s="27">
        <v>0</v>
      </c>
      <c r="AK49" s="27">
        <v>0</v>
      </c>
      <c r="AL49" s="27">
        <v>0</v>
      </c>
      <c r="AM49" s="27">
        <v>55.56</v>
      </c>
      <c r="AN49" s="27">
        <v>55.3</v>
      </c>
      <c r="AO49" s="27">
        <v>16.54</v>
      </c>
      <c r="AP49" s="27">
        <v>40.35</v>
      </c>
      <c r="AQ49" s="27">
        <v>11.7</v>
      </c>
      <c r="AR49" s="27">
        <v>46.91</v>
      </c>
      <c r="AS49" s="27">
        <v>62.11</v>
      </c>
      <c r="AT49" s="27">
        <v>93.33</v>
      </c>
      <c r="AU49" s="27">
        <v>136.54</v>
      </c>
      <c r="AV49" s="27">
        <v>21.73</v>
      </c>
      <c r="AW49" s="27">
        <v>41.34</v>
      </c>
      <c r="AX49" s="27">
        <v>246.41</v>
      </c>
      <c r="AY49" s="27">
        <v>0</v>
      </c>
      <c r="AZ49" s="27">
        <v>45.95</v>
      </c>
      <c r="BA49" s="27">
        <v>45.66</v>
      </c>
      <c r="BB49" s="27">
        <v>38.97</v>
      </c>
      <c r="BC49" s="27">
        <v>16.5</v>
      </c>
      <c r="BD49" s="27">
        <v>0</v>
      </c>
      <c r="BE49" s="27">
        <v>0</v>
      </c>
      <c r="BF49" s="27">
        <v>0</v>
      </c>
      <c r="BG49" s="27">
        <v>0</v>
      </c>
      <c r="BH49" s="27">
        <v>0</v>
      </c>
      <c r="BI49" s="27">
        <v>0</v>
      </c>
      <c r="BJ49" s="27">
        <v>0</v>
      </c>
      <c r="BK49" s="27">
        <v>0.15</v>
      </c>
      <c r="BL49" s="27">
        <v>0</v>
      </c>
      <c r="BM49" s="27">
        <v>0.09</v>
      </c>
      <c r="BN49" s="27">
        <v>0.01</v>
      </c>
      <c r="BO49" s="27">
        <v>0.02</v>
      </c>
      <c r="BP49" s="27">
        <v>0</v>
      </c>
      <c r="BQ49" s="27">
        <v>0</v>
      </c>
      <c r="BR49" s="27">
        <v>0</v>
      </c>
      <c r="BS49" s="27">
        <v>0.56000000000000005</v>
      </c>
      <c r="BT49" s="27">
        <v>0</v>
      </c>
      <c r="BU49" s="27">
        <v>0</v>
      </c>
      <c r="BV49" s="27">
        <v>1.5</v>
      </c>
      <c r="BW49" s="27">
        <v>0</v>
      </c>
      <c r="BX49" s="27">
        <v>0</v>
      </c>
      <c r="BY49" s="27">
        <v>0</v>
      </c>
      <c r="BZ49" s="27">
        <v>0</v>
      </c>
      <c r="CA49" s="27">
        <v>0</v>
      </c>
      <c r="CB49" s="27">
        <v>299.7</v>
      </c>
      <c r="CD49" s="27">
        <v>245.6</v>
      </c>
      <c r="CF49" s="27">
        <v>0</v>
      </c>
      <c r="CG49" s="27">
        <v>0</v>
      </c>
      <c r="CH49" s="27">
        <v>0</v>
      </c>
      <c r="CI49" s="27">
        <v>0</v>
      </c>
      <c r="CJ49" s="27">
        <v>0</v>
      </c>
      <c r="CK49" s="27">
        <v>0</v>
      </c>
      <c r="CL49" s="27">
        <v>0</v>
      </c>
      <c r="CM49" s="27">
        <v>0</v>
      </c>
      <c r="CN49" s="27">
        <v>0</v>
      </c>
      <c r="CO49" s="27">
        <v>0</v>
      </c>
      <c r="CP49" s="27">
        <v>0.5</v>
      </c>
    </row>
    <row r="50" spans="1:94" s="27" customFormat="1" x14ac:dyDescent="0.25">
      <c r="A50" s="27" t="str">
        <f>"4/9"</f>
        <v>4/9</v>
      </c>
      <c r="B50" s="28" t="s">
        <v>112</v>
      </c>
      <c r="C50" s="27" t="str">
        <f>"200"</f>
        <v>200</v>
      </c>
      <c r="D50" s="27">
        <v>18.32</v>
      </c>
      <c r="E50" s="27">
        <v>15.07</v>
      </c>
      <c r="F50" s="27">
        <v>15.58</v>
      </c>
      <c r="G50" s="27">
        <v>2.2799999999999998</v>
      </c>
      <c r="H50" s="27">
        <v>39.43</v>
      </c>
      <c r="I50" s="33">
        <v>359.34023999999999</v>
      </c>
      <c r="J50" s="27">
        <v>4.49</v>
      </c>
      <c r="K50" s="27">
        <v>1.56</v>
      </c>
      <c r="L50" s="27">
        <v>0</v>
      </c>
      <c r="M50" s="27">
        <v>0</v>
      </c>
      <c r="N50" s="27">
        <v>2.34</v>
      </c>
      <c r="O50" s="27">
        <v>33.869999999999997</v>
      </c>
      <c r="P50" s="27">
        <v>2.13</v>
      </c>
      <c r="Q50" s="27">
        <v>0</v>
      </c>
      <c r="R50" s="27">
        <v>0</v>
      </c>
      <c r="S50" s="27">
        <v>7.0000000000000007E-2</v>
      </c>
      <c r="T50" s="27">
        <v>1.73</v>
      </c>
      <c r="U50" s="27">
        <v>136.91999999999999</v>
      </c>
      <c r="V50" s="27">
        <v>151.75</v>
      </c>
      <c r="W50" s="27">
        <v>22.23</v>
      </c>
      <c r="X50" s="27">
        <v>35.19</v>
      </c>
      <c r="Y50" s="27">
        <v>165.98</v>
      </c>
      <c r="Z50" s="27">
        <v>1.72</v>
      </c>
      <c r="AA50" s="27">
        <v>32.200000000000003</v>
      </c>
      <c r="AB50" s="27">
        <v>1641.2</v>
      </c>
      <c r="AC50" s="27">
        <v>338.24</v>
      </c>
      <c r="AD50" s="27">
        <v>1.78</v>
      </c>
      <c r="AE50" s="27">
        <v>0.06</v>
      </c>
      <c r="AF50" s="27">
        <v>0.1</v>
      </c>
      <c r="AG50" s="27">
        <v>6.39</v>
      </c>
      <c r="AH50" s="27">
        <v>13.25</v>
      </c>
      <c r="AI50" s="27">
        <v>1.1100000000000001</v>
      </c>
      <c r="AJ50" s="27">
        <v>0</v>
      </c>
      <c r="AK50" s="27">
        <v>0</v>
      </c>
      <c r="AL50" s="27">
        <v>0</v>
      </c>
      <c r="AM50" s="27">
        <v>264.3</v>
      </c>
      <c r="AN50" s="27">
        <v>113.23</v>
      </c>
      <c r="AO50" s="27">
        <v>67.92</v>
      </c>
      <c r="AP50" s="27">
        <v>104.14</v>
      </c>
      <c r="AQ50" s="27">
        <v>42.74</v>
      </c>
      <c r="AR50" s="27">
        <v>158.31</v>
      </c>
      <c r="AS50" s="27">
        <v>168.74</v>
      </c>
      <c r="AT50" s="27">
        <v>218.01</v>
      </c>
      <c r="AU50" s="27">
        <v>242.04</v>
      </c>
      <c r="AV50" s="27">
        <v>72.73</v>
      </c>
      <c r="AW50" s="27">
        <v>137.19</v>
      </c>
      <c r="AX50" s="27">
        <v>529.91</v>
      </c>
      <c r="AY50" s="27">
        <v>0</v>
      </c>
      <c r="AZ50" s="27">
        <v>141.47999999999999</v>
      </c>
      <c r="BA50" s="27">
        <v>141.85</v>
      </c>
      <c r="BB50" s="27">
        <v>123.31</v>
      </c>
      <c r="BC50" s="27">
        <v>58.68</v>
      </c>
      <c r="BD50" s="27">
        <v>0</v>
      </c>
      <c r="BE50" s="27">
        <v>0</v>
      </c>
      <c r="BF50" s="27">
        <v>0</v>
      </c>
      <c r="BG50" s="27">
        <v>0</v>
      </c>
      <c r="BH50" s="27">
        <v>0</v>
      </c>
      <c r="BI50" s="27">
        <v>0</v>
      </c>
      <c r="BJ50" s="27">
        <v>0</v>
      </c>
      <c r="BK50" s="27">
        <v>0.18</v>
      </c>
      <c r="BL50" s="27">
        <v>0</v>
      </c>
      <c r="BM50" s="27">
        <v>0.09</v>
      </c>
      <c r="BN50" s="27">
        <v>0.01</v>
      </c>
      <c r="BO50" s="27">
        <v>0.01</v>
      </c>
      <c r="BP50" s="27">
        <v>0</v>
      </c>
      <c r="BQ50" s="27">
        <v>0</v>
      </c>
      <c r="BR50" s="27">
        <v>0</v>
      </c>
      <c r="BS50" s="27">
        <v>0.54</v>
      </c>
      <c r="BT50" s="27">
        <v>0</v>
      </c>
      <c r="BU50" s="27">
        <v>0</v>
      </c>
      <c r="BV50" s="27">
        <v>1.1299999999999999</v>
      </c>
      <c r="BW50" s="27">
        <v>0</v>
      </c>
      <c r="BX50" s="27">
        <v>0</v>
      </c>
      <c r="BY50" s="27">
        <v>0</v>
      </c>
      <c r="BZ50" s="27">
        <v>0</v>
      </c>
      <c r="CA50" s="27">
        <v>0</v>
      </c>
      <c r="CB50" s="27">
        <v>183.75</v>
      </c>
      <c r="CD50" s="27">
        <v>305.73</v>
      </c>
      <c r="CF50" s="27">
        <v>0</v>
      </c>
      <c r="CG50" s="27">
        <v>0</v>
      </c>
      <c r="CH50" s="27">
        <v>0</v>
      </c>
      <c r="CI50" s="27">
        <v>0</v>
      </c>
      <c r="CJ50" s="27">
        <v>0</v>
      </c>
      <c r="CK50" s="27">
        <v>0</v>
      </c>
      <c r="CL50" s="27">
        <v>0</v>
      </c>
      <c r="CM50" s="27">
        <v>0</v>
      </c>
      <c r="CN50" s="27">
        <v>0</v>
      </c>
      <c r="CO50" s="27">
        <v>0</v>
      </c>
      <c r="CP50" s="27">
        <v>0.4</v>
      </c>
    </row>
    <row r="51" spans="1:94" s="27" customFormat="1" x14ac:dyDescent="0.25">
      <c r="A51" s="27" t="str">
        <f>"-"</f>
        <v>-</v>
      </c>
      <c r="B51" s="28" t="s">
        <v>113</v>
      </c>
      <c r="C51" s="27" t="str">
        <f>"200"</f>
        <v>200</v>
      </c>
      <c r="D51" s="27">
        <v>1</v>
      </c>
      <c r="E51" s="27">
        <v>0</v>
      </c>
      <c r="F51" s="27">
        <v>0.2</v>
      </c>
      <c r="G51" s="27">
        <v>0</v>
      </c>
      <c r="H51" s="27">
        <v>20.6</v>
      </c>
      <c r="I51" s="33">
        <v>86.47999999999999</v>
      </c>
      <c r="J51" s="27">
        <v>0</v>
      </c>
      <c r="K51" s="27">
        <v>0</v>
      </c>
      <c r="L51" s="27">
        <v>0</v>
      </c>
      <c r="M51" s="27">
        <v>0</v>
      </c>
      <c r="N51" s="27">
        <v>19.8</v>
      </c>
      <c r="O51" s="27">
        <v>0.4</v>
      </c>
      <c r="P51" s="27">
        <v>0.4</v>
      </c>
      <c r="Q51" s="27">
        <v>0</v>
      </c>
      <c r="R51" s="27">
        <v>0</v>
      </c>
      <c r="S51" s="27">
        <v>1</v>
      </c>
      <c r="T51" s="27">
        <v>0.6</v>
      </c>
      <c r="U51" s="27">
        <v>12</v>
      </c>
      <c r="V51" s="27">
        <v>240</v>
      </c>
      <c r="W51" s="27">
        <v>14</v>
      </c>
      <c r="X51" s="27">
        <v>8</v>
      </c>
      <c r="Y51" s="27">
        <v>14</v>
      </c>
      <c r="Z51" s="27">
        <v>2.8</v>
      </c>
      <c r="AA51" s="27">
        <v>0</v>
      </c>
      <c r="AB51" s="27">
        <v>0</v>
      </c>
      <c r="AC51" s="27">
        <v>0</v>
      </c>
      <c r="AD51" s="27">
        <v>0.2</v>
      </c>
      <c r="AE51" s="27">
        <v>0.02</v>
      </c>
      <c r="AF51" s="27">
        <v>0.02</v>
      </c>
      <c r="AG51" s="27">
        <v>0.2</v>
      </c>
      <c r="AH51" s="27">
        <v>0.4</v>
      </c>
      <c r="AI51" s="27">
        <v>4</v>
      </c>
      <c r="AJ51" s="27">
        <v>0.4</v>
      </c>
      <c r="AK51" s="27">
        <v>0</v>
      </c>
      <c r="AL51" s="27">
        <v>0</v>
      </c>
      <c r="AM51" s="27">
        <v>28</v>
      </c>
      <c r="AN51" s="27">
        <v>28</v>
      </c>
      <c r="AO51" s="27">
        <v>4</v>
      </c>
      <c r="AP51" s="27">
        <v>16</v>
      </c>
      <c r="AQ51" s="27">
        <v>4</v>
      </c>
      <c r="AR51" s="27">
        <v>14</v>
      </c>
      <c r="AS51" s="27">
        <v>26</v>
      </c>
      <c r="AT51" s="27">
        <v>16</v>
      </c>
      <c r="AU51" s="27">
        <v>116</v>
      </c>
      <c r="AV51" s="27">
        <v>10</v>
      </c>
      <c r="AW51" s="27">
        <v>22</v>
      </c>
      <c r="AX51" s="27">
        <v>64</v>
      </c>
      <c r="AY51" s="27">
        <v>0</v>
      </c>
      <c r="AZ51" s="27">
        <v>20</v>
      </c>
      <c r="BA51" s="27">
        <v>24</v>
      </c>
      <c r="BB51" s="27">
        <v>10</v>
      </c>
      <c r="BC51" s="27">
        <v>8</v>
      </c>
      <c r="BD51" s="27">
        <v>0</v>
      </c>
      <c r="BE51" s="27">
        <v>0</v>
      </c>
      <c r="BF51" s="27">
        <v>0</v>
      </c>
      <c r="BG51" s="27">
        <v>0</v>
      </c>
      <c r="BH51" s="27">
        <v>0</v>
      </c>
      <c r="BI51" s="27">
        <v>0</v>
      </c>
      <c r="BJ51" s="27">
        <v>0</v>
      </c>
      <c r="BK51" s="27">
        <v>0</v>
      </c>
      <c r="BL51" s="27">
        <v>0</v>
      </c>
      <c r="BM51" s="27">
        <v>0</v>
      </c>
      <c r="BN51" s="27">
        <v>0</v>
      </c>
      <c r="BO51" s="27">
        <v>0</v>
      </c>
      <c r="BP51" s="27">
        <v>0</v>
      </c>
      <c r="BQ51" s="27">
        <v>0</v>
      </c>
      <c r="BR51" s="27">
        <v>0</v>
      </c>
      <c r="BS51" s="27">
        <v>0</v>
      </c>
      <c r="BT51" s="27">
        <v>0</v>
      </c>
      <c r="BU51" s="27">
        <v>0</v>
      </c>
      <c r="BV51" s="27">
        <v>0</v>
      </c>
      <c r="BW51" s="27">
        <v>0</v>
      </c>
      <c r="BX51" s="27">
        <v>0</v>
      </c>
      <c r="BY51" s="27">
        <v>0</v>
      </c>
      <c r="BZ51" s="27">
        <v>0</v>
      </c>
      <c r="CA51" s="27">
        <v>0</v>
      </c>
      <c r="CB51" s="27">
        <v>176.2</v>
      </c>
      <c r="CD51" s="27">
        <v>0</v>
      </c>
      <c r="CF51" s="27">
        <v>0</v>
      </c>
      <c r="CG51" s="27">
        <v>0</v>
      </c>
      <c r="CH51" s="27">
        <v>0</v>
      </c>
      <c r="CI51" s="27">
        <v>0</v>
      </c>
      <c r="CJ51" s="27">
        <v>0</v>
      </c>
      <c r="CK51" s="27">
        <v>0</v>
      </c>
      <c r="CL51" s="27">
        <v>0</v>
      </c>
      <c r="CM51" s="27">
        <v>0</v>
      </c>
      <c r="CN51" s="27">
        <v>0</v>
      </c>
      <c r="CO51" s="27">
        <v>0</v>
      </c>
      <c r="CP51" s="27">
        <v>0</v>
      </c>
    </row>
    <row r="52" spans="1:94" s="27" customFormat="1" x14ac:dyDescent="0.25">
      <c r="A52" s="27" t="str">
        <f>"-"</f>
        <v>-</v>
      </c>
      <c r="B52" s="28" t="s">
        <v>93</v>
      </c>
      <c r="C52" s="27" t="str">
        <f>"31"</f>
        <v>31</v>
      </c>
      <c r="D52" s="27">
        <v>2.0499999999999998</v>
      </c>
      <c r="E52" s="27">
        <v>0</v>
      </c>
      <c r="F52" s="27">
        <v>0.37</v>
      </c>
      <c r="G52" s="27">
        <v>0.37</v>
      </c>
      <c r="H52" s="27">
        <v>12.93</v>
      </c>
      <c r="I52" s="33">
        <v>59.947799999999994</v>
      </c>
      <c r="J52" s="27">
        <v>0.06</v>
      </c>
      <c r="K52" s="27">
        <v>0</v>
      </c>
      <c r="L52" s="27">
        <v>0</v>
      </c>
      <c r="M52" s="27">
        <v>0</v>
      </c>
      <c r="N52" s="27">
        <v>0.37</v>
      </c>
      <c r="O52" s="27">
        <v>9.98</v>
      </c>
      <c r="P52" s="27">
        <v>2.57</v>
      </c>
      <c r="Q52" s="27">
        <v>0</v>
      </c>
      <c r="R52" s="27">
        <v>0</v>
      </c>
      <c r="S52" s="27">
        <v>0.31</v>
      </c>
      <c r="T52" s="27">
        <v>0.78</v>
      </c>
      <c r="U52" s="27">
        <v>189.1</v>
      </c>
      <c r="V52" s="27">
        <v>75.95</v>
      </c>
      <c r="W52" s="27">
        <v>10.85</v>
      </c>
      <c r="X52" s="27">
        <v>14.57</v>
      </c>
      <c r="Y52" s="27">
        <v>48.98</v>
      </c>
      <c r="Z52" s="27">
        <v>1.21</v>
      </c>
      <c r="AA52" s="27">
        <v>0</v>
      </c>
      <c r="AB52" s="27">
        <v>1.55</v>
      </c>
      <c r="AC52" s="27">
        <v>0.31</v>
      </c>
      <c r="AD52" s="27">
        <v>0.43</v>
      </c>
      <c r="AE52" s="27">
        <v>0.06</v>
      </c>
      <c r="AF52" s="27">
        <v>0.02</v>
      </c>
      <c r="AG52" s="27">
        <v>0.22</v>
      </c>
      <c r="AH52" s="27">
        <v>0.62</v>
      </c>
      <c r="AI52" s="27">
        <v>0</v>
      </c>
      <c r="AJ52" s="27">
        <v>0</v>
      </c>
      <c r="AK52" s="27">
        <v>0</v>
      </c>
      <c r="AL52" s="27">
        <v>0</v>
      </c>
      <c r="AM52" s="27">
        <v>132.37</v>
      </c>
      <c r="AN52" s="27">
        <v>69.13</v>
      </c>
      <c r="AO52" s="27">
        <v>28.83</v>
      </c>
      <c r="AP52" s="27">
        <v>61.38</v>
      </c>
      <c r="AQ52" s="27">
        <v>24.8</v>
      </c>
      <c r="AR52" s="27">
        <v>115.01</v>
      </c>
      <c r="AS52" s="27">
        <v>92.07</v>
      </c>
      <c r="AT52" s="27">
        <v>90.21</v>
      </c>
      <c r="AU52" s="27">
        <v>143.84</v>
      </c>
      <c r="AV52" s="27">
        <v>38.44</v>
      </c>
      <c r="AW52" s="27">
        <v>96.1</v>
      </c>
      <c r="AX52" s="27">
        <v>473.99</v>
      </c>
      <c r="AY52" s="27">
        <v>0</v>
      </c>
      <c r="AZ52" s="27">
        <v>163.06</v>
      </c>
      <c r="BA52" s="27">
        <v>90.21</v>
      </c>
      <c r="BB52" s="27">
        <v>55.8</v>
      </c>
      <c r="BC52" s="27">
        <v>40.299999999999997</v>
      </c>
      <c r="BD52" s="27">
        <v>0</v>
      </c>
      <c r="BE52" s="27">
        <v>0</v>
      </c>
      <c r="BF52" s="27">
        <v>0</v>
      </c>
      <c r="BG52" s="27">
        <v>0</v>
      </c>
      <c r="BH52" s="27">
        <v>0</v>
      </c>
      <c r="BI52" s="27">
        <v>0</v>
      </c>
      <c r="BJ52" s="27">
        <v>0</v>
      </c>
      <c r="BK52" s="27">
        <v>0.04</v>
      </c>
      <c r="BL52" s="27">
        <v>0</v>
      </c>
      <c r="BM52" s="27">
        <v>0</v>
      </c>
      <c r="BN52" s="27">
        <v>0.01</v>
      </c>
      <c r="BO52" s="27">
        <v>0</v>
      </c>
      <c r="BP52" s="27">
        <v>0</v>
      </c>
      <c r="BQ52" s="27">
        <v>0</v>
      </c>
      <c r="BR52" s="27">
        <v>0</v>
      </c>
      <c r="BS52" s="27">
        <v>0.03</v>
      </c>
      <c r="BT52" s="27">
        <v>0</v>
      </c>
      <c r="BU52" s="27">
        <v>0</v>
      </c>
      <c r="BV52" s="27">
        <v>0.15</v>
      </c>
      <c r="BW52" s="27">
        <v>0.02</v>
      </c>
      <c r="BX52" s="27">
        <v>0</v>
      </c>
      <c r="BY52" s="27">
        <v>0</v>
      </c>
      <c r="BZ52" s="27">
        <v>0</v>
      </c>
      <c r="CA52" s="27">
        <v>0</v>
      </c>
      <c r="CB52" s="27">
        <v>14.57</v>
      </c>
      <c r="CD52" s="27">
        <v>0.26</v>
      </c>
      <c r="CF52" s="27">
        <v>0</v>
      </c>
      <c r="CG52" s="27">
        <v>0</v>
      </c>
      <c r="CH52" s="27">
        <v>0</v>
      </c>
      <c r="CI52" s="27">
        <v>0</v>
      </c>
      <c r="CJ52" s="27">
        <v>0</v>
      </c>
      <c r="CK52" s="27">
        <v>0</v>
      </c>
      <c r="CL52" s="27">
        <v>0</v>
      </c>
      <c r="CM52" s="27">
        <v>0</v>
      </c>
      <c r="CN52" s="27">
        <v>0</v>
      </c>
      <c r="CO52" s="27">
        <v>0</v>
      </c>
      <c r="CP52" s="27">
        <v>0</v>
      </c>
    </row>
    <row r="53" spans="1:94" s="25" customFormat="1" x14ac:dyDescent="0.25">
      <c r="A53" s="25" t="str">
        <f>"-"</f>
        <v>-</v>
      </c>
      <c r="B53" s="26" t="s">
        <v>94</v>
      </c>
      <c r="C53" s="25" t="str">
        <f>"62"</f>
        <v>62</v>
      </c>
      <c r="D53" s="25">
        <v>4.0999999999999996</v>
      </c>
      <c r="E53" s="25">
        <v>0</v>
      </c>
      <c r="F53" s="25">
        <v>0.41</v>
      </c>
      <c r="G53" s="25">
        <v>0.41</v>
      </c>
      <c r="H53" s="25">
        <v>29.08</v>
      </c>
      <c r="I53" s="34">
        <v>138.81861999999998</v>
      </c>
      <c r="J53" s="25">
        <v>0</v>
      </c>
      <c r="K53" s="25">
        <v>0</v>
      </c>
      <c r="L53" s="25">
        <v>0</v>
      </c>
      <c r="M53" s="25">
        <v>0</v>
      </c>
      <c r="N53" s="25">
        <v>0.68</v>
      </c>
      <c r="O53" s="25">
        <v>28.27</v>
      </c>
      <c r="P53" s="25">
        <v>0.12</v>
      </c>
      <c r="Q53" s="25">
        <v>0</v>
      </c>
      <c r="R53" s="25">
        <v>0</v>
      </c>
      <c r="S53" s="25">
        <v>0</v>
      </c>
      <c r="T53" s="25">
        <v>1.1200000000000001</v>
      </c>
      <c r="U53" s="25">
        <v>0</v>
      </c>
      <c r="V53" s="25">
        <v>0</v>
      </c>
      <c r="W53" s="25">
        <v>0</v>
      </c>
      <c r="X53" s="25">
        <v>0</v>
      </c>
      <c r="Y53" s="25">
        <v>0</v>
      </c>
      <c r="Z53" s="25">
        <v>0</v>
      </c>
      <c r="AA53" s="25">
        <v>0</v>
      </c>
      <c r="AB53" s="25">
        <v>0</v>
      </c>
      <c r="AC53" s="25">
        <v>0</v>
      </c>
      <c r="AD53" s="25">
        <v>0</v>
      </c>
      <c r="AE53" s="25">
        <v>0</v>
      </c>
      <c r="AF53" s="25">
        <v>0</v>
      </c>
      <c r="AG53" s="25">
        <v>0</v>
      </c>
      <c r="AH53" s="25">
        <v>0</v>
      </c>
      <c r="AI53" s="25">
        <v>0</v>
      </c>
      <c r="AJ53" s="25">
        <v>0</v>
      </c>
      <c r="AK53" s="25">
        <v>0</v>
      </c>
      <c r="AL53" s="25">
        <v>0</v>
      </c>
      <c r="AM53" s="25">
        <v>315.55</v>
      </c>
      <c r="AN53" s="25">
        <v>104.64</v>
      </c>
      <c r="AO53" s="25">
        <v>62.03</v>
      </c>
      <c r="AP53" s="25">
        <v>124.06</v>
      </c>
      <c r="AQ53" s="25">
        <v>46.93</v>
      </c>
      <c r="AR53" s="25">
        <v>224.39</v>
      </c>
      <c r="AS53" s="25">
        <v>139.16999999999999</v>
      </c>
      <c r="AT53" s="25">
        <v>194.18</v>
      </c>
      <c r="AU53" s="25">
        <v>160.19999999999999</v>
      </c>
      <c r="AV53" s="25">
        <v>84.15</v>
      </c>
      <c r="AW53" s="25">
        <v>148.87</v>
      </c>
      <c r="AX53" s="25">
        <v>1244.94</v>
      </c>
      <c r="AY53" s="25">
        <v>0</v>
      </c>
      <c r="AZ53" s="25">
        <v>405.63</v>
      </c>
      <c r="BA53" s="25">
        <v>176.38</v>
      </c>
      <c r="BB53" s="25">
        <v>117.05</v>
      </c>
      <c r="BC53" s="25">
        <v>92.78</v>
      </c>
      <c r="BD53" s="25">
        <v>0</v>
      </c>
      <c r="BE53" s="25">
        <v>0</v>
      </c>
      <c r="BF53" s="25">
        <v>0</v>
      </c>
      <c r="BG53" s="25">
        <v>0</v>
      </c>
      <c r="BH53" s="25">
        <v>0</v>
      </c>
      <c r="BI53" s="25">
        <v>0</v>
      </c>
      <c r="BJ53" s="25">
        <v>0</v>
      </c>
      <c r="BK53" s="25">
        <v>0.05</v>
      </c>
      <c r="BL53" s="25">
        <v>0</v>
      </c>
      <c r="BM53" s="25">
        <v>0</v>
      </c>
      <c r="BN53" s="25">
        <v>0</v>
      </c>
      <c r="BO53" s="25">
        <v>0</v>
      </c>
      <c r="BP53" s="25">
        <v>0</v>
      </c>
      <c r="BQ53" s="25">
        <v>0</v>
      </c>
      <c r="BR53" s="25">
        <v>0</v>
      </c>
      <c r="BS53" s="25">
        <v>0.04</v>
      </c>
      <c r="BT53" s="25">
        <v>0</v>
      </c>
      <c r="BU53" s="25">
        <v>0</v>
      </c>
      <c r="BV53" s="25">
        <v>0.17</v>
      </c>
      <c r="BW53" s="25">
        <v>0.01</v>
      </c>
      <c r="BX53" s="25">
        <v>0</v>
      </c>
      <c r="BY53" s="25">
        <v>0</v>
      </c>
      <c r="BZ53" s="25">
        <v>0</v>
      </c>
      <c r="CA53" s="25">
        <v>0</v>
      </c>
      <c r="CB53" s="25">
        <v>24.24</v>
      </c>
      <c r="CD53" s="25">
        <v>0</v>
      </c>
      <c r="CF53" s="25">
        <v>0</v>
      </c>
      <c r="CG53" s="25">
        <v>0</v>
      </c>
      <c r="CH53" s="25">
        <v>0</v>
      </c>
      <c r="CI53" s="25">
        <v>0</v>
      </c>
      <c r="CJ53" s="25">
        <v>0</v>
      </c>
      <c r="CK53" s="25">
        <v>0</v>
      </c>
      <c r="CL53" s="25">
        <v>0</v>
      </c>
      <c r="CM53" s="25">
        <v>0</v>
      </c>
      <c r="CN53" s="25">
        <v>0</v>
      </c>
      <c r="CO53" s="25">
        <v>0</v>
      </c>
      <c r="CP53" s="25">
        <v>0</v>
      </c>
    </row>
    <row r="54" spans="1:94" s="29" customFormat="1" x14ac:dyDescent="0.25">
      <c r="B54" s="30" t="s">
        <v>95</v>
      </c>
      <c r="C54" s="29">
        <f>C53+C52+C51+C50+C49</f>
        <v>743</v>
      </c>
      <c r="D54" s="29">
        <v>27.84</v>
      </c>
      <c r="E54" s="29">
        <v>15.07</v>
      </c>
      <c r="F54" s="29">
        <f>SUM(F49:F53)</f>
        <v>20.13</v>
      </c>
      <c r="G54" s="29">
        <f>SUM(G49:G53)</f>
        <v>6.2299999999999995</v>
      </c>
      <c r="H54" s="29">
        <f>SUM(H49:H53)</f>
        <v>112.08</v>
      </c>
      <c r="I54" s="35">
        <v>756.71</v>
      </c>
      <c r="J54" s="29">
        <v>5.79</v>
      </c>
      <c r="K54" s="29">
        <v>5.53</v>
      </c>
      <c r="L54" s="29">
        <v>0.45</v>
      </c>
      <c r="M54" s="29">
        <v>0</v>
      </c>
      <c r="N54" s="29">
        <v>29.06</v>
      </c>
      <c r="O54" s="29">
        <v>76.08</v>
      </c>
      <c r="P54" s="29">
        <v>7.77</v>
      </c>
      <c r="Q54" s="29">
        <v>0</v>
      </c>
      <c r="R54" s="29">
        <v>0</v>
      </c>
      <c r="S54" s="29">
        <v>1.77</v>
      </c>
      <c r="T54" s="29">
        <v>6.25</v>
      </c>
      <c r="U54" s="29">
        <v>664.44</v>
      </c>
      <c r="V54" s="29">
        <v>878.75</v>
      </c>
      <c r="W54" s="29">
        <v>100.58</v>
      </c>
      <c r="X54" s="29">
        <v>85.63</v>
      </c>
      <c r="Y54" s="29">
        <v>295.93</v>
      </c>
      <c r="Z54" s="29">
        <v>6.76</v>
      </c>
      <c r="AA54" s="29">
        <v>35.200000000000003</v>
      </c>
      <c r="AB54" s="29">
        <v>3131.51</v>
      </c>
      <c r="AC54" s="29">
        <v>652.16999999999996</v>
      </c>
      <c r="AD54" s="29">
        <v>5.34</v>
      </c>
      <c r="AE54" s="29">
        <v>0.2</v>
      </c>
      <c r="AF54" s="29">
        <v>0.22</v>
      </c>
      <c r="AG54" s="29">
        <v>7.67</v>
      </c>
      <c r="AH54" s="29">
        <v>15.68</v>
      </c>
      <c r="AI54" s="29">
        <v>24.49</v>
      </c>
      <c r="AJ54" s="29">
        <v>0.4</v>
      </c>
      <c r="AK54" s="29">
        <v>0</v>
      </c>
      <c r="AL54" s="29">
        <v>0</v>
      </c>
      <c r="AM54" s="29">
        <v>812.36</v>
      </c>
      <c r="AN54" s="29">
        <v>384.68</v>
      </c>
      <c r="AO54" s="29">
        <v>182.64</v>
      </c>
      <c r="AP54" s="29">
        <v>357.54</v>
      </c>
      <c r="AQ54" s="29">
        <v>132.94</v>
      </c>
      <c r="AR54" s="29">
        <v>568.01</v>
      </c>
      <c r="AS54" s="29">
        <v>502.46</v>
      </c>
      <c r="AT54" s="29">
        <v>636.61</v>
      </c>
      <c r="AU54" s="29">
        <v>827.91</v>
      </c>
      <c r="AV54" s="29">
        <v>232.57</v>
      </c>
      <c r="AW54" s="29">
        <v>460.98</v>
      </c>
      <c r="AX54" s="29">
        <v>2636.62</v>
      </c>
      <c r="AY54" s="29">
        <v>0</v>
      </c>
      <c r="AZ54" s="29">
        <v>785.51</v>
      </c>
      <c r="BA54" s="29">
        <v>493.03</v>
      </c>
      <c r="BB54" s="29">
        <v>356.73</v>
      </c>
      <c r="BC54" s="29">
        <v>220.13</v>
      </c>
      <c r="BD54" s="29">
        <v>0</v>
      </c>
      <c r="BE54" s="29">
        <v>0</v>
      </c>
      <c r="BF54" s="29">
        <v>0</v>
      </c>
      <c r="BG54" s="29">
        <v>0</v>
      </c>
      <c r="BH54" s="29">
        <v>0</v>
      </c>
      <c r="BI54" s="29">
        <v>0</v>
      </c>
      <c r="BJ54" s="29">
        <v>0</v>
      </c>
      <c r="BK54" s="29">
        <v>0.64</v>
      </c>
      <c r="BL54" s="29">
        <v>0</v>
      </c>
      <c r="BM54" s="29">
        <v>0.33</v>
      </c>
      <c r="BN54" s="29">
        <v>0.03</v>
      </c>
      <c r="BO54" s="29">
        <v>0.05</v>
      </c>
      <c r="BP54" s="29">
        <v>0</v>
      </c>
      <c r="BQ54" s="29">
        <v>0</v>
      </c>
      <c r="BR54" s="29">
        <v>0.01</v>
      </c>
      <c r="BS54" s="29">
        <v>2.0099999999999998</v>
      </c>
      <c r="BT54" s="29">
        <v>0</v>
      </c>
      <c r="BU54" s="29">
        <v>0</v>
      </c>
      <c r="BV54" s="29">
        <v>5.04</v>
      </c>
      <c r="BW54" s="29">
        <v>0.03</v>
      </c>
      <c r="BX54" s="29">
        <v>0</v>
      </c>
      <c r="BY54" s="29">
        <v>0</v>
      </c>
      <c r="BZ54" s="29">
        <v>0</v>
      </c>
      <c r="CA54" s="29">
        <v>0</v>
      </c>
      <c r="CB54" s="29">
        <v>752.05</v>
      </c>
      <c r="CC54" s="29">
        <f>$I$54/$I$55*100</f>
        <v>100</v>
      </c>
      <c r="CD54" s="29">
        <v>557.12</v>
      </c>
      <c r="CF54" s="29">
        <v>0</v>
      </c>
      <c r="CG54" s="29">
        <v>0</v>
      </c>
      <c r="CH54" s="29">
        <v>0</v>
      </c>
      <c r="CI54" s="29">
        <v>0</v>
      </c>
      <c r="CJ54" s="29">
        <v>0</v>
      </c>
      <c r="CK54" s="29">
        <v>0</v>
      </c>
      <c r="CL54" s="29">
        <v>0</v>
      </c>
      <c r="CM54" s="29">
        <v>0</v>
      </c>
      <c r="CN54" s="29">
        <v>0</v>
      </c>
      <c r="CO54" s="29">
        <v>0</v>
      </c>
      <c r="CP54" s="29">
        <v>1.2</v>
      </c>
    </row>
    <row r="55" spans="1:94" s="29" customFormat="1" x14ac:dyDescent="0.25">
      <c r="B55" s="30" t="s">
        <v>96</v>
      </c>
      <c r="D55" s="29">
        <v>27.84</v>
      </c>
      <c r="E55" s="29">
        <v>15.07</v>
      </c>
      <c r="F55" s="29">
        <f>F54</f>
        <v>20.13</v>
      </c>
      <c r="G55" s="29">
        <f t="shared" ref="G55:H55" si="4">G54</f>
        <v>6.2299999999999995</v>
      </c>
      <c r="H55" s="29">
        <f t="shared" si="4"/>
        <v>112.08</v>
      </c>
      <c r="I55" s="35">
        <v>756.71</v>
      </c>
      <c r="J55" s="29">
        <v>5.79</v>
      </c>
      <c r="K55" s="29">
        <v>5.53</v>
      </c>
      <c r="L55" s="29">
        <v>0.45</v>
      </c>
      <c r="M55" s="29">
        <v>0</v>
      </c>
      <c r="N55" s="29">
        <v>29.06</v>
      </c>
      <c r="O55" s="29">
        <v>76.08</v>
      </c>
      <c r="P55" s="29">
        <v>7.77</v>
      </c>
      <c r="Q55" s="29">
        <v>0</v>
      </c>
      <c r="R55" s="29">
        <v>0</v>
      </c>
      <c r="S55" s="29">
        <v>1.77</v>
      </c>
      <c r="T55" s="29">
        <v>6.25</v>
      </c>
      <c r="U55" s="29">
        <v>664.44</v>
      </c>
      <c r="V55" s="29">
        <v>878.75</v>
      </c>
      <c r="W55" s="29">
        <v>100.58</v>
      </c>
      <c r="X55" s="29">
        <v>85.63</v>
      </c>
      <c r="Y55" s="29">
        <v>295.93</v>
      </c>
      <c r="Z55" s="29">
        <v>6.76</v>
      </c>
      <c r="AA55" s="29">
        <v>35.200000000000003</v>
      </c>
      <c r="AB55" s="29">
        <v>3131.51</v>
      </c>
      <c r="AC55" s="29">
        <v>652.16999999999996</v>
      </c>
      <c r="AD55" s="29">
        <v>5.34</v>
      </c>
      <c r="AE55" s="29">
        <v>0.2</v>
      </c>
      <c r="AF55" s="29">
        <v>0.22</v>
      </c>
      <c r="AG55" s="29">
        <v>7.67</v>
      </c>
      <c r="AH55" s="29">
        <v>15.68</v>
      </c>
      <c r="AI55" s="29">
        <v>24.49</v>
      </c>
      <c r="AJ55" s="29">
        <v>0.4</v>
      </c>
      <c r="AK55" s="29">
        <v>0</v>
      </c>
      <c r="AL55" s="29">
        <v>0</v>
      </c>
      <c r="AM55" s="29">
        <v>812.36</v>
      </c>
      <c r="AN55" s="29">
        <v>384.68</v>
      </c>
      <c r="AO55" s="29">
        <v>182.64</v>
      </c>
      <c r="AP55" s="29">
        <v>357.54</v>
      </c>
      <c r="AQ55" s="29">
        <v>132.94</v>
      </c>
      <c r="AR55" s="29">
        <v>568.01</v>
      </c>
      <c r="AS55" s="29">
        <v>502.46</v>
      </c>
      <c r="AT55" s="29">
        <v>636.61</v>
      </c>
      <c r="AU55" s="29">
        <v>827.91</v>
      </c>
      <c r="AV55" s="29">
        <v>232.57</v>
      </c>
      <c r="AW55" s="29">
        <v>460.98</v>
      </c>
      <c r="AX55" s="29">
        <v>2636.62</v>
      </c>
      <c r="AY55" s="29">
        <v>0</v>
      </c>
      <c r="AZ55" s="29">
        <v>785.51</v>
      </c>
      <c r="BA55" s="29">
        <v>493.03</v>
      </c>
      <c r="BB55" s="29">
        <v>356.73</v>
      </c>
      <c r="BC55" s="29">
        <v>220.13</v>
      </c>
      <c r="BD55" s="29">
        <v>0</v>
      </c>
      <c r="BE55" s="29">
        <v>0</v>
      </c>
      <c r="BF55" s="29">
        <v>0</v>
      </c>
      <c r="BG55" s="29">
        <v>0</v>
      </c>
      <c r="BH55" s="29">
        <v>0</v>
      </c>
      <c r="BI55" s="29">
        <v>0</v>
      </c>
      <c r="BJ55" s="29">
        <v>0</v>
      </c>
      <c r="BK55" s="29">
        <v>0.64</v>
      </c>
      <c r="BL55" s="29">
        <v>0</v>
      </c>
      <c r="BM55" s="29">
        <v>0.33</v>
      </c>
      <c r="BN55" s="29">
        <v>0.03</v>
      </c>
      <c r="BO55" s="29">
        <v>0.05</v>
      </c>
      <c r="BP55" s="29">
        <v>0</v>
      </c>
      <c r="BQ55" s="29">
        <v>0</v>
      </c>
      <c r="BR55" s="29">
        <v>0.01</v>
      </c>
      <c r="BS55" s="29">
        <v>2.0099999999999998</v>
      </c>
      <c r="BT55" s="29">
        <v>0</v>
      </c>
      <c r="BU55" s="29">
        <v>0</v>
      </c>
      <c r="BV55" s="29">
        <v>5.04</v>
      </c>
      <c r="BW55" s="29">
        <v>0.03</v>
      </c>
      <c r="BX55" s="29">
        <v>0</v>
      </c>
      <c r="BY55" s="29">
        <v>0</v>
      </c>
      <c r="BZ55" s="29">
        <v>0</v>
      </c>
      <c r="CA55" s="29">
        <v>0</v>
      </c>
      <c r="CB55" s="29">
        <v>752.05</v>
      </c>
      <c r="CD55" s="29">
        <v>557.12</v>
      </c>
      <c r="CF55" s="29">
        <v>0</v>
      </c>
      <c r="CG55" s="29">
        <v>0</v>
      </c>
      <c r="CH55" s="29">
        <v>0</v>
      </c>
      <c r="CI55" s="29">
        <v>0</v>
      </c>
      <c r="CJ55" s="29">
        <v>0</v>
      </c>
      <c r="CK55" s="29">
        <v>0</v>
      </c>
      <c r="CL55" s="29">
        <v>0</v>
      </c>
      <c r="CM55" s="29">
        <v>0</v>
      </c>
      <c r="CN55" s="29">
        <v>0</v>
      </c>
      <c r="CO55" s="29">
        <v>0</v>
      </c>
      <c r="CP55" s="29">
        <v>1.2</v>
      </c>
    </row>
    <row r="56" spans="1:94" x14ac:dyDescent="0.25">
      <c r="B56" s="24" t="s">
        <v>114</v>
      </c>
    </row>
    <row r="57" spans="1:94" x14ac:dyDescent="0.25">
      <c r="B57" s="24" t="s">
        <v>89</v>
      </c>
    </row>
    <row r="58" spans="1:94" s="27" customFormat="1" ht="31.5" x14ac:dyDescent="0.25">
      <c r="A58" s="27" t="str">
        <f>"16/2"</f>
        <v>16/2</v>
      </c>
      <c r="B58" s="28" t="s">
        <v>115</v>
      </c>
      <c r="C58" s="27" t="str">
        <f>"250"</f>
        <v>250</v>
      </c>
      <c r="D58" s="27">
        <v>6.03</v>
      </c>
      <c r="E58" s="27">
        <v>0</v>
      </c>
      <c r="F58" s="27">
        <v>5.49</v>
      </c>
      <c r="G58" s="27">
        <v>5.49</v>
      </c>
      <c r="H58" s="27">
        <v>23.94</v>
      </c>
      <c r="I58" s="33">
        <v>164.07036000000002</v>
      </c>
      <c r="J58" s="27">
        <v>0.73</v>
      </c>
      <c r="K58" s="27">
        <v>3.25</v>
      </c>
      <c r="L58" s="27">
        <v>0</v>
      </c>
      <c r="M58" s="27">
        <v>0</v>
      </c>
      <c r="N58" s="27">
        <v>3.08</v>
      </c>
      <c r="O58" s="27">
        <v>17.43</v>
      </c>
      <c r="P58" s="27">
        <v>3.43</v>
      </c>
      <c r="Q58" s="27">
        <v>0</v>
      </c>
      <c r="R58" s="27">
        <v>0</v>
      </c>
      <c r="S58" s="27">
        <v>0.18</v>
      </c>
      <c r="T58" s="27">
        <v>1.93</v>
      </c>
      <c r="U58" s="27">
        <v>203.05</v>
      </c>
      <c r="V58" s="27">
        <v>538.30999999999995</v>
      </c>
      <c r="W58" s="27">
        <v>31.39</v>
      </c>
      <c r="X58" s="27">
        <v>36.32</v>
      </c>
      <c r="Y58" s="27">
        <v>87.98</v>
      </c>
      <c r="Z58" s="27">
        <v>2.08</v>
      </c>
      <c r="AA58" s="27">
        <v>0</v>
      </c>
      <c r="AB58" s="27">
        <v>1363.05</v>
      </c>
      <c r="AC58" s="27">
        <v>252.28</v>
      </c>
      <c r="AD58" s="27">
        <v>2.4300000000000002</v>
      </c>
      <c r="AE58" s="27">
        <v>0.23</v>
      </c>
      <c r="AF58" s="27">
        <v>0.08</v>
      </c>
      <c r="AG58" s="27">
        <v>1.22</v>
      </c>
      <c r="AH58" s="27">
        <v>2.75</v>
      </c>
      <c r="AI58" s="27">
        <v>5.65</v>
      </c>
      <c r="AJ58" s="27">
        <v>0</v>
      </c>
      <c r="AK58" s="27">
        <v>197.96</v>
      </c>
      <c r="AL58" s="27">
        <v>213.64</v>
      </c>
      <c r="AM58" s="27">
        <v>359.42</v>
      </c>
      <c r="AN58" s="27">
        <v>345.21</v>
      </c>
      <c r="AO58" s="27">
        <v>47.41</v>
      </c>
      <c r="AP58" s="27">
        <v>193.06</v>
      </c>
      <c r="AQ58" s="27">
        <v>64.19</v>
      </c>
      <c r="AR58" s="27">
        <v>226.87</v>
      </c>
      <c r="AS58" s="27">
        <v>219.77</v>
      </c>
      <c r="AT58" s="27">
        <v>419.77</v>
      </c>
      <c r="AU58" s="27">
        <v>495.91</v>
      </c>
      <c r="AV58" s="27">
        <v>100.47</v>
      </c>
      <c r="AW58" s="27">
        <v>214.87</v>
      </c>
      <c r="AX58" s="27">
        <v>785.46</v>
      </c>
      <c r="AY58" s="27">
        <v>0</v>
      </c>
      <c r="AZ58" s="27">
        <v>151.41</v>
      </c>
      <c r="BA58" s="27">
        <v>184.64</v>
      </c>
      <c r="BB58" s="27">
        <v>155.82</v>
      </c>
      <c r="BC58" s="27">
        <v>58.43</v>
      </c>
      <c r="BD58" s="27">
        <v>0</v>
      </c>
      <c r="BE58" s="27">
        <v>0</v>
      </c>
      <c r="BF58" s="27">
        <v>0</v>
      </c>
      <c r="BG58" s="27">
        <v>0</v>
      </c>
      <c r="BH58" s="27">
        <v>0</v>
      </c>
      <c r="BI58" s="27">
        <v>0</v>
      </c>
      <c r="BJ58" s="27">
        <v>0</v>
      </c>
      <c r="BK58" s="27">
        <v>0.39</v>
      </c>
      <c r="BL58" s="27">
        <v>0</v>
      </c>
      <c r="BM58" s="27">
        <v>0.28999999999999998</v>
      </c>
      <c r="BN58" s="27">
        <v>0.02</v>
      </c>
      <c r="BO58" s="27">
        <v>0.03</v>
      </c>
      <c r="BP58" s="27">
        <v>0</v>
      </c>
      <c r="BQ58" s="27">
        <v>0</v>
      </c>
      <c r="BR58" s="27">
        <v>0</v>
      </c>
      <c r="BS58" s="27">
        <v>1.33</v>
      </c>
      <c r="BT58" s="27">
        <v>0</v>
      </c>
      <c r="BU58" s="27">
        <v>0</v>
      </c>
      <c r="BV58" s="27">
        <v>3.13</v>
      </c>
      <c r="BW58" s="27">
        <v>0.02</v>
      </c>
      <c r="BX58" s="27">
        <v>0</v>
      </c>
      <c r="BY58" s="27">
        <v>0</v>
      </c>
      <c r="BZ58" s="27">
        <v>0</v>
      </c>
      <c r="CA58" s="27">
        <v>0</v>
      </c>
      <c r="CB58" s="27">
        <v>241.53</v>
      </c>
      <c r="CD58" s="27">
        <v>227.18</v>
      </c>
      <c r="CF58" s="27">
        <v>0</v>
      </c>
      <c r="CG58" s="27">
        <v>0</v>
      </c>
      <c r="CH58" s="27">
        <v>0</v>
      </c>
      <c r="CI58" s="27">
        <v>0</v>
      </c>
      <c r="CJ58" s="27">
        <v>0</v>
      </c>
      <c r="CK58" s="27">
        <v>0</v>
      </c>
      <c r="CL58" s="27">
        <v>0</v>
      </c>
      <c r="CM58" s="27">
        <v>0</v>
      </c>
      <c r="CN58" s="27">
        <v>0</v>
      </c>
      <c r="CO58" s="27">
        <v>0</v>
      </c>
      <c r="CP58" s="27">
        <v>0.5</v>
      </c>
    </row>
    <row r="59" spans="1:94" s="27" customFormat="1" ht="47.25" x14ac:dyDescent="0.25">
      <c r="A59" s="27" t="str">
        <f>"53/8"</f>
        <v>53/8</v>
      </c>
      <c r="B59" s="28" t="s">
        <v>116</v>
      </c>
      <c r="C59" s="27" t="str">
        <f>"200"</f>
        <v>200</v>
      </c>
      <c r="D59" s="27">
        <v>13.13</v>
      </c>
      <c r="E59" s="27">
        <v>9.69</v>
      </c>
      <c r="F59" s="27">
        <v>26.57</v>
      </c>
      <c r="G59" s="27">
        <v>2.3199999999999998</v>
      </c>
      <c r="H59" s="27">
        <v>29.24</v>
      </c>
      <c r="I59" s="33">
        <v>406.59546399999999</v>
      </c>
      <c r="J59" s="27">
        <v>9.93</v>
      </c>
      <c r="K59" s="27">
        <v>1.1299999999999999</v>
      </c>
      <c r="L59" s="27">
        <v>0</v>
      </c>
      <c r="M59" s="27">
        <v>0</v>
      </c>
      <c r="N59" s="27">
        <v>2.74</v>
      </c>
      <c r="O59" s="27">
        <v>24.03</v>
      </c>
      <c r="P59" s="27">
        <v>2.46</v>
      </c>
      <c r="Q59" s="27">
        <v>0</v>
      </c>
      <c r="R59" s="27">
        <v>0</v>
      </c>
      <c r="S59" s="27">
        <v>0.37</v>
      </c>
      <c r="T59" s="27">
        <v>3.49</v>
      </c>
      <c r="U59" s="27">
        <v>361.88</v>
      </c>
      <c r="V59" s="27">
        <v>1058.5999999999999</v>
      </c>
      <c r="W59" s="27">
        <v>26.98</v>
      </c>
      <c r="X59" s="27">
        <v>50.13</v>
      </c>
      <c r="Y59" s="27">
        <v>192.44</v>
      </c>
      <c r="Z59" s="27">
        <v>2.4900000000000002</v>
      </c>
      <c r="AA59" s="27">
        <v>15.6</v>
      </c>
      <c r="AB59" s="27">
        <v>39.68</v>
      </c>
      <c r="AC59" s="27">
        <v>33.68</v>
      </c>
      <c r="AD59" s="27">
        <v>1.22</v>
      </c>
      <c r="AE59" s="27">
        <v>0.4</v>
      </c>
      <c r="AF59" s="27">
        <v>0.19</v>
      </c>
      <c r="AG59" s="27">
        <v>3.18</v>
      </c>
      <c r="AH59" s="27">
        <v>7.07</v>
      </c>
      <c r="AI59" s="27">
        <v>14.4</v>
      </c>
      <c r="AJ59" s="27">
        <v>0</v>
      </c>
      <c r="AK59" s="27">
        <v>501.51</v>
      </c>
      <c r="AL59" s="27">
        <v>427.47</v>
      </c>
      <c r="AM59" s="27">
        <v>772.34</v>
      </c>
      <c r="AN59" s="27">
        <v>880.3</v>
      </c>
      <c r="AO59" s="27">
        <v>238.87</v>
      </c>
      <c r="AP59" s="27">
        <v>484.33</v>
      </c>
      <c r="AQ59" s="27">
        <v>157.28</v>
      </c>
      <c r="AR59" s="27">
        <v>442.86</v>
      </c>
      <c r="AS59" s="27">
        <v>589.04</v>
      </c>
      <c r="AT59" s="27">
        <v>824.09</v>
      </c>
      <c r="AU59" s="27">
        <v>959.48</v>
      </c>
      <c r="AV59" s="27">
        <v>383.2</v>
      </c>
      <c r="AW59" s="27">
        <v>502.49</v>
      </c>
      <c r="AX59" s="27">
        <v>1773.94</v>
      </c>
      <c r="AY59" s="27">
        <v>102.8</v>
      </c>
      <c r="AZ59" s="27">
        <v>457.37</v>
      </c>
      <c r="BA59" s="27">
        <v>449.17</v>
      </c>
      <c r="BB59" s="27">
        <v>381.94</v>
      </c>
      <c r="BC59" s="27">
        <v>142.99</v>
      </c>
      <c r="BD59" s="27">
        <v>0.09</v>
      </c>
      <c r="BE59" s="27">
        <v>0.04</v>
      </c>
      <c r="BF59" s="27">
        <v>0.02</v>
      </c>
      <c r="BG59" s="27">
        <v>0.05</v>
      </c>
      <c r="BH59" s="27">
        <v>0.06</v>
      </c>
      <c r="BI59" s="27">
        <v>0.28000000000000003</v>
      </c>
      <c r="BJ59" s="27">
        <v>0</v>
      </c>
      <c r="BK59" s="27">
        <v>0.98</v>
      </c>
      <c r="BL59" s="27">
        <v>0</v>
      </c>
      <c r="BM59" s="27">
        <v>0.32</v>
      </c>
      <c r="BN59" s="27">
        <v>0</v>
      </c>
      <c r="BO59" s="27">
        <v>0.01</v>
      </c>
      <c r="BP59" s="27">
        <v>0</v>
      </c>
      <c r="BQ59" s="27">
        <v>0.05</v>
      </c>
      <c r="BR59" s="27">
        <v>0.09</v>
      </c>
      <c r="BS59" s="27">
        <v>1.22</v>
      </c>
      <c r="BT59" s="27">
        <v>0</v>
      </c>
      <c r="BU59" s="27">
        <v>0</v>
      </c>
      <c r="BV59" s="27">
        <v>1.1299999999999999</v>
      </c>
      <c r="BW59" s="27">
        <v>0</v>
      </c>
      <c r="BX59" s="27">
        <v>0</v>
      </c>
      <c r="BY59" s="27">
        <v>0</v>
      </c>
      <c r="BZ59" s="27">
        <v>0</v>
      </c>
      <c r="CA59" s="27">
        <v>0</v>
      </c>
      <c r="CB59" s="27">
        <v>182.14</v>
      </c>
      <c r="CD59" s="27">
        <v>22.21</v>
      </c>
      <c r="CF59" s="27">
        <v>0</v>
      </c>
      <c r="CG59" s="27">
        <v>0</v>
      </c>
      <c r="CH59" s="27">
        <v>0</v>
      </c>
      <c r="CI59" s="27">
        <v>0</v>
      </c>
      <c r="CJ59" s="27">
        <v>0</v>
      </c>
      <c r="CK59" s="27">
        <v>0</v>
      </c>
      <c r="CL59" s="27">
        <v>0</v>
      </c>
      <c r="CM59" s="27">
        <v>0</v>
      </c>
      <c r="CN59" s="27">
        <v>0</v>
      </c>
      <c r="CO59" s="27">
        <v>0</v>
      </c>
      <c r="CP59" s="27">
        <v>0.8</v>
      </c>
    </row>
    <row r="60" spans="1:94" s="27" customFormat="1" x14ac:dyDescent="0.25">
      <c r="A60" s="27" t="str">
        <f>"6/10"</f>
        <v>6/10</v>
      </c>
      <c r="B60" s="28" t="s">
        <v>101</v>
      </c>
      <c r="C60" s="27" t="str">
        <f>"200"</f>
        <v>200</v>
      </c>
      <c r="D60" s="27">
        <v>1.02</v>
      </c>
      <c r="E60" s="27">
        <v>0</v>
      </c>
      <c r="F60" s="27">
        <v>0.06</v>
      </c>
      <c r="G60" s="27">
        <v>0.06</v>
      </c>
      <c r="H60" s="27">
        <v>23.18</v>
      </c>
      <c r="I60" s="33">
        <v>87.598919999999993</v>
      </c>
      <c r="J60" s="27">
        <v>0.02</v>
      </c>
      <c r="K60" s="27">
        <v>0</v>
      </c>
      <c r="L60" s="27">
        <v>0</v>
      </c>
      <c r="M60" s="27">
        <v>0</v>
      </c>
      <c r="N60" s="27">
        <v>19.190000000000001</v>
      </c>
      <c r="O60" s="27">
        <v>0.56999999999999995</v>
      </c>
      <c r="P60" s="27">
        <v>3.42</v>
      </c>
      <c r="Q60" s="27">
        <v>0</v>
      </c>
      <c r="R60" s="27">
        <v>0</v>
      </c>
      <c r="S60" s="27">
        <v>0.3</v>
      </c>
      <c r="T60" s="27">
        <v>0.81</v>
      </c>
      <c r="U60" s="27">
        <v>3.47</v>
      </c>
      <c r="V60" s="27">
        <v>340.26</v>
      </c>
      <c r="W60" s="27">
        <v>31.33</v>
      </c>
      <c r="X60" s="27">
        <v>19.95</v>
      </c>
      <c r="Y60" s="27">
        <v>27.16</v>
      </c>
      <c r="Z60" s="27">
        <v>0.65</v>
      </c>
      <c r="AA60" s="27">
        <v>0</v>
      </c>
      <c r="AB60" s="27">
        <v>630</v>
      </c>
      <c r="AC60" s="27">
        <v>116.6</v>
      </c>
      <c r="AD60" s="27">
        <v>1.1000000000000001</v>
      </c>
      <c r="AE60" s="27">
        <v>0.02</v>
      </c>
      <c r="AF60" s="27">
        <v>0.04</v>
      </c>
      <c r="AG60" s="27">
        <v>0.51</v>
      </c>
      <c r="AH60" s="27">
        <v>0.78</v>
      </c>
      <c r="AI60" s="27">
        <v>0.32</v>
      </c>
      <c r="AJ60" s="27">
        <v>0</v>
      </c>
      <c r="AK60" s="27">
        <v>0</v>
      </c>
      <c r="AL60" s="27">
        <v>0</v>
      </c>
      <c r="AM60" s="27">
        <v>0.01</v>
      </c>
      <c r="AN60" s="27">
        <v>0.02</v>
      </c>
      <c r="AO60" s="27">
        <v>0</v>
      </c>
      <c r="AP60" s="27">
        <v>0.01</v>
      </c>
      <c r="AQ60" s="27">
        <v>0</v>
      </c>
      <c r="AR60" s="27">
        <v>0.01</v>
      </c>
      <c r="AS60" s="27">
        <v>0.01</v>
      </c>
      <c r="AT60" s="27">
        <v>0.01</v>
      </c>
      <c r="AU60" s="27">
        <v>0.06</v>
      </c>
      <c r="AV60" s="27">
        <v>0</v>
      </c>
      <c r="AW60" s="27">
        <v>0.01</v>
      </c>
      <c r="AX60" s="27">
        <v>0.03</v>
      </c>
      <c r="AY60" s="27">
        <v>0</v>
      </c>
      <c r="AZ60" s="27">
        <v>0.02</v>
      </c>
      <c r="BA60" s="27">
        <v>0.01</v>
      </c>
      <c r="BB60" s="27">
        <v>0.01</v>
      </c>
      <c r="BC60" s="27">
        <v>0</v>
      </c>
      <c r="BD60" s="27">
        <v>0</v>
      </c>
      <c r="BE60" s="27">
        <v>0</v>
      </c>
      <c r="BF60" s="27">
        <v>0</v>
      </c>
      <c r="BG60" s="27">
        <v>0</v>
      </c>
      <c r="BH60" s="27">
        <v>0</v>
      </c>
      <c r="BI60" s="27">
        <v>0</v>
      </c>
      <c r="BJ60" s="27">
        <v>0</v>
      </c>
      <c r="BK60" s="27">
        <v>0</v>
      </c>
      <c r="BL60" s="27">
        <v>0</v>
      </c>
      <c r="BM60" s="27">
        <v>0</v>
      </c>
      <c r="BN60" s="27">
        <v>0</v>
      </c>
      <c r="BO60" s="27">
        <v>0</v>
      </c>
      <c r="BP60" s="27">
        <v>0</v>
      </c>
      <c r="BQ60" s="27">
        <v>0</v>
      </c>
      <c r="BR60" s="27">
        <v>0</v>
      </c>
      <c r="BS60" s="27">
        <v>0.01</v>
      </c>
      <c r="BT60" s="27">
        <v>0</v>
      </c>
      <c r="BU60" s="27">
        <v>0</v>
      </c>
      <c r="BV60" s="27">
        <v>0.01</v>
      </c>
      <c r="BW60" s="27">
        <v>0</v>
      </c>
      <c r="BX60" s="27">
        <v>0</v>
      </c>
      <c r="BY60" s="27">
        <v>0</v>
      </c>
      <c r="BZ60" s="27">
        <v>0</v>
      </c>
      <c r="CA60" s="27">
        <v>0</v>
      </c>
      <c r="CB60" s="27">
        <v>214.01</v>
      </c>
      <c r="CD60" s="27">
        <v>105</v>
      </c>
      <c r="CF60" s="27">
        <v>0</v>
      </c>
      <c r="CG60" s="27">
        <v>0</v>
      </c>
      <c r="CH60" s="27">
        <v>0</v>
      </c>
      <c r="CI60" s="27">
        <v>0</v>
      </c>
      <c r="CJ60" s="27">
        <v>0</v>
      </c>
      <c r="CK60" s="27">
        <v>0</v>
      </c>
      <c r="CL60" s="27">
        <v>0</v>
      </c>
      <c r="CM60" s="27">
        <v>0</v>
      </c>
      <c r="CN60" s="27">
        <v>0</v>
      </c>
      <c r="CO60" s="27">
        <v>10</v>
      </c>
      <c r="CP60" s="27">
        <v>0</v>
      </c>
    </row>
    <row r="61" spans="1:94" s="27" customFormat="1" x14ac:dyDescent="0.25">
      <c r="A61" s="27" t="str">
        <f>"-"</f>
        <v>-</v>
      </c>
      <c r="B61" s="28" t="s">
        <v>93</v>
      </c>
      <c r="C61" s="27" t="str">
        <f>"31"</f>
        <v>31</v>
      </c>
      <c r="D61" s="27">
        <v>2.0499999999999998</v>
      </c>
      <c r="E61" s="27">
        <v>0</v>
      </c>
      <c r="F61" s="27">
        <v>0.37</v>
      </c>
      <c r="G61" s="27">
        <v>0.37</v>
      </c>
      <c r="H61" s="27">
        <v>12.93</v>
      </c>
      <c r="I61" s="33">
        <v>59.947799999999994</v>
      </c>
      <c r="J61" s="27">
        <v>0.06</v>
      </c>
      <c r="K61" s="27">
        <v>0</v>
      </c>
      <c r="L61" s="27">
        <v>0</v>
      </c>
      <c r="M61" s="27">
        <v>0</v>
      </c>
      <c r="N61" s="27">
        <v>0.37</v>
      </c>
      <c r="O61" s="27">
        <v>9.98</v>
      </c>
      <c r="P61" s="27">
        <v>2.57</v>
      </c>
      <c r="Q61" s="27">
        <v>0</v>
      </c>
      <c r="R61" s="27">
        <v>0</v>
      </c>
      <c r="S61" s="27">
        <v>0.31</v>
      </c>
      <c r="T61" s="27">
        <v>0.78</v>
      </c>
      <c r="U61" s="27">
        <v>189.1</v>
      </c>
      <c r="V61" s="27">
        <v>75.95</v>
      </c>
      <c r="W61" s="27">
        <v>10.85</v>
      </c>
      <c r="X61" s="27">
        <v>14.57</v>
      </c>
      <c r="Y61" s="27">
        <v>48.98</v>
      </c>
      <c r="Z61" s="27">
        <v>1.21</v>
      </c>
      <c r="AA61" s="27">
        <v>0</v>
      </c>
      <c r="AB61" s="27">
        <v>1.55</v>
      </c>
      <c r="AC61" s="27">
        <v>0.31</v>
      </c>
      <c r="AD61" s="27">
        <v>0.43</v>
      </c>
      <c r="AE61" s="27">
        <v>0.06</v>
      </c>
      <c r="AF61" s="27">
        <v>0.02</v>
      </c>
      <c r="AG61" s="27">
        <v>0.22</v>
      </c>
      <c r="AH61" s="27">
        <v>0.62</v>
      </c>
      <c r="AI61" s="27">
        <v>0</v>
      </c>
      <c r="AJ61" s="27">
        <v>0</v>
      </c>
      <c r="AK61" s="27">
        <v>0</v>
      </c>
      <c r="AL61" s="27">
        <v>0</v>
      </c>
      <c r="AM61" s="27">
        <v>132.37</v>
      </c>
      <c r="AN61" s="27">
        <v>69.13</v>
      </c>
      <c r="AO61" s="27">
        <v>28.83</v>
      </c>
      <c r="AP61" s="27">
        <v>61.38</v>
      </c>
      <c r="AQ61" s="27">
        <v>24.8</v>
      </c>
      <c r="AR61" s="27">
        <v>115.01</v>
      </c>
      <c r="AS61" s="27">
        <v>92.07</v>
      </c>
      <c r="AT61" s="27">
        <v>90.21</v>
      </c>
      <c r="AU61" s="27">
        <v>143.84</v>
      </c>
      <c r="AV61" s="27">
        <v>38.44</v>
      </c>
      <c r="AW61" s="27">
        <v>96.1</v>
      </c>
      <c r="AX61" s="27">
        <v>473.99</v>
      </c>
      <c r="AY61" s="27">
        <v>0</v>
      </c>
      <c r="AZ61" s="27">
        <v>163.06</v>
      </c>
      <c r="BA61" s="27">
        <v>90.21</v>
      </c>
      <c r="BB61" s="27">
        <v>55.8</v>
      </c>
      <c r="BC61" s="27">
        <v>40.299999999999997</v>
      </c>
      <c r="BD61" s="27">
        <v>0</v>
      </c>
      <c r="BE61" s="27">
        <v>0</v>
      </c>
      <c r="BF61" s="27">
        <v>0</v>
      </c>
      <c r="BG61" s="27">
        <v>0</v>
      </c>
      <c r="BH61" s="27">
        <v>0</v>
      </c>
      <c r="BI61" s="27">
        <v>0</v>
      </c>
      <c r="BJ61" s="27">
        <v>0</v>
      </c>
      <c r="BK61" s="27">
        <v>0.04</v>
      </c>
      <c r="BL61" s="27">
        <v>0</v>
      </c>
      <c r="BM61" s="27">
        <v>0</v>
      </c>
      <c r="BN61" s="27">
        <v>0.01</v>
      </c>
      <c r="BO61" s="27">
        <v>0</v>
      </c>
      <c r="BP61" s="27">
        <v>0</v>
      </c>
      <c r="BQ61" s="27">
        <v>0</v>
      </c>
      <c r="BR61" s="27">
        <v>0</v>
      </c>
      <c r="BS61" s="27">
        <v>0.03</v>
      </c>
      <c r="BT61" s="27">
        <v>0</v>
      </c>
      <c r="BU61" s="27">
        <v>0</v>
      </c>
      <c r="BV61" s="27">
        <v>0.15</v>
      </c>
      <c r="BW61" s="27">
        <v>0.02</v>
      </c>
      <c r="BX61" s="27">
        <v>0</v>
      </c>
      <c r="BY61" s="27">
        <v>0</v>
      </c>
      <c r="BZ61" s="27">
        <v>0</v>
      </c>
      <c r="CA61" s="27">
        <v>0</v>
      </c>
      <c r="CB61" s="27">
        <v>14.57</v>
      </c>
      <c r="CD61" s="27">
        <v>0.26</v>
      </c>
      <c r="CF61" s="27">
        <v>0</v>
      </c>
      <c r="CG61" s="27">
        <v>0</v>
      </c>
      <c r="CH61" s="27">
        <v>0</v>
      </c>
      <c r="CI61" s="27">
        <v>0</v>
      </c>
      <c r="CJ61" s="27">
        <v>0</v>
      </c>
      <c r="CK61" s="27">
        <v>0</v>
      </c>
      <c r="CL61" s="27">
        <v>0</v>
      </c>
      <c r="CM61" s="27">
        <v>0</v>
      </c>
      <c r="CN61" s="27">
        <v>0</v>
      </c>
      <c r="CO61" s="27">
        <v>0</v>
      </c>
      <c r="CP61" s="27">
        <v>0</v>
      </c>
    </row>
    <row r="62" spans="1:94" s="25" customFormat="1" x14ac:dyDescent="0.25">
      <c r="A62" s="25" t="str">
        <f>"-"</f>
        <v>-</v>
      </c>
      <c r="B62" s="26" t="s">
        <v>94</v>
      </c>
      <c r="C62" s="25" t="str">
        <f>"62"</f>
        <v>62</v>
      </c>
      <c r="D62" s="25">
        <v>4.0999999999999996</v>
      </c>
      <c r="E62" s="25">
        <v>0</v>
      </c>
      <c r="F62" s="25">
        <v>0.41</v>
      </c>
      <c r="G62" s="25">
        <v>0.41</v>
      </c>
      <c r="H62" s="25">
        <v>29.08</v>
      </c>
      <c r="I62" s="34">
        <v>138.81861999999998</v>
      </c>
      <c r="J62" s="25">
        <v>0</v>
      </c>
      <c r="K62" s="25">
        <v>0</v>
      </c>
      <c r="L62" s="25">
        <v>0</v>
      </c>
      <c r="M62" s="25">
        <v>0</v>
      </c>
      <c r="N62" s="25">
        <v>0.68</v>
      </c>
      <c r="O62" s="25">
        <v>28.27</v>
      </c>
      <c r="P62" s="25">
        <v>0.12</v>
      </c>
      <c r="Q62" s="25">
        <v>0</v>
      </c>
      <c r="R62" s="25">
        <v>0</v>
      </c>
      <c r="S62" s="25">
        <v>0</v>
      </c>
      <c r="T62" s="25">
        <v>1.1200000000000001</v>
      </c>
      <c r="U62" s="25">
        <v>0</v>
      </c>
      <c r="V62" s="25">
        <v>0</v>
      </c>
      <c r="W62" s="25">
        <v>0</v>
      </c>
      <c r="X62" s="25">
        <v>0</v>
      </c>
      <c r="Y62" s="25">
        <v>0</v>
      </c>
      <c r="Z62" s="25">
        <v>0</v>
      </c>
      <c r="AA62" s="25">
        <v>0</v>
      </c>
      <c r="AB62" s="25">
        <v>0</v>
      </c>
      <c r="AC62" s="25">
        <v>0</v>
      </c>
      <c r="AD62" s="25">
        <v>0</v>
      </c>
      <c r="AE62" s="25">
        <v>0</v>
      </c>
      <c r="AF62" s="25">
        <v>0</v>
      </c>
      <c r="AG62" s="25">
        <v>0</v>
      </c>
      <c r="AH62" s="25">
        <v>0</v>
      </c>
      <c r="AI62" s="25">
        <v>0</v>
      </c>
      <c r="AJ62" s="25">
        <v>0</v>
      </c>
      <c r="AK62" s="25">
        <v>0</v>
      </c>
      <c r="AL62" s="25">
        <v>0</v>
      </c>
      <c r="AM62" s="25">
        <v>315.55</v>
      </c>
      <c r="AN62" s="25">
        <v>104.64</v>
      </c>
      <c r="AO62" s="25">
        <v>62.03</v>
      </c>
      <c r="AP62" s="25">
        <v>124.06</v>
      </c>
      <c r="AQ62" s="25">
        <v>46.93</v>
      </c>
      <c r="AR62" s="25">
        <v>224.39</v>
      </c>
      <c r="AS62" s="25">
        <v>139.16999999999999</v>
      </c>
      <c r="AT62" s="25">
        <v>194.18</v>
      </c>
      <c r="AU62" s="25">
        <v>160.19999999999999</v>
      </c>
      <c r="AV62" s="25">
        <v>84.15</v>
      </c>
      <c r="AW62" s="25">
        <v>148.87</v>
      </c>
      <c r="AX62" s="25">
        <v>1244.94</v>
      </c>
      <c r="AY62" s="25">
        <v>0</v>
      </c>
      <c r="AZ62" s="25">
        <v>405.63</v>
      </c>
      <c r="BA62" s="25">
        <v>176.38</v>
      </c>
      <c r="BB62" s="25">
        <v>117.05</v>
      </c>
      <c r="BC62" s="25">
        <v>92.78</v>
      </c>
      <c r="BD62" s="25">
        <v>0</v>
      </c>
      <c r="BE62" s="25">
        <v>0</v>
      </c>
      <c r="BF62" s="25">
        <v>0</v>
      </c>
      <c r="BG62" s="25">
        <v>0</v>
      </c>
      <c r="BH62" s="25">
        <v>0</v>
      </c>
      <c r="BI62" s="25">
        <v>0</v>
      </c>
      <c r="BJ62" s="25">
        <v>0</v>
      </c>
      <c r="BK62" s="25">
        <v>0.05</v>
      </c>
      <c r="BL62" s="25">
        <v>0</v>
      </c>
      <c r="BM62" s="25">
        <v>0</v>
      </c>
      <c r="BN62" s="25">
        <v>0</v>
      </c>
      <c r="BO62" s="25">
        <v>0</v>
      </c>
      <c r="BP62" s="25">
        <v>0</v>
      </c>
      <c r="BQ62" s="25">
        <v>0</v>
      </c>
      <c r="BR62" s="25">
        <v>0</v>
      </c>
      <c r="BS62" s="25">
        <v>0.04</v>
      </c>
      <c r="BT62" s="25">
        <v>0</v>
      </c>
      <c r="BU62" s="25">
        <v>0</v>
      </c>
      <c r="BV62" s="25">
        <v>0.17</v>
      </c>
      <c r="BW62" s="25">
        <v>0.01</v>
      </c>
      <c r="BX62" s="25">
        <v>0</v>
      </c>
      <c r="BY62" s="25">
        <v>0</v>
      </c>
      <c r="BZ62" s="25">
        <v>0</v>
      </c>
      <c r="CA62" s="25">
        <v>0</v>
      </c>
      <c r="CB62" s="25">
        <v>24.24</v>
      </c>
      <c r="CD62" s="25">
        <v>0</v>
      </c>
      <c r="CF62" s="25">
        <v>0</v>
      </c>
      <c r="CG62" s="25">
        <v>0</v>
      </c>
      <c r="CH62" s="25">
        <v>0</v>
      </c>
      <c r="CI62" s="25">
        <v>0</v>
      </c>
      <c r="CJ62" s="25">
        <v>0</v>
      </c>
      <c r="CK62" s="25">
        <v>0</v>
      </c>
      <c r="CL62" s="25">
        <v>0</v>
      </c>
      <c r="CM62" s="25">
        <v>0</v>
      </c>
      <c r="CN62" s="25">
        <v>0</v>
      </c>
      <c r="CO62" s="25">
        <v>0</v>
      </c>
      <c r="CP62" s="25">
        <v>0</v>
      </c>
    </row>
    <row r="63" spans="1:94" s="29" customFormat="1" x14ac:dyDescent="0.25">
      <c r="B63" s="30" t="s">
        <v>95</v>
      </c>
      <c r="C63" s="29">
        <f>C62+C61+C60+C59+C58</f>
        <v>743</v>
      </c>
      <c r="D63" s="29">
        <v>27.22</v>
      </c>
      <c r="E63" s="29">
        <v>9.69</v>
      </c>
      <c r="F63" s="29">
        <v>35.58</v>
      </c>
      <c r="G63" s="29">
        <v>11.7</v>
      </c>
      <c r="H63" s="29">
        <v>123.91</v>
      </c>
      <c r="I63" s="35">
        <v>905.7</v>
      </c>
      <c r="J63" s="29">
        <v>11.12</v>
      </c>
      <c r="K63" s="29">
        <v>6.33</v>
      </c>
      <c r="L63" s="29">
        <v>0</v>
      </c>
      <c r="M63" s="29">
        <v>0</v>
      </c>
      <c r="N63" s="29">
        <v>30.51</v>
      </c>
      <c r="O63" s="29">
        <v>80.34</v>
      </c>
      <c r="P63" s="29">
        <v>13.06</v>
      </c>
      <c r="Q63" s="29">
        <v>0</v>
      </c>
      <c r="R63" s="29">
        <v>0</v>
      </c>
      <c r="S63" s="29">
        <v>1.71</v>
      </c>
      <c r="T63" s="29">
        <v>9.64</v>
      </c>
      <c r="U63" s="29">
        <v>1209.74</v>
      </c>
      <c r="V63" s="29">
        <v>2150.7399999999998</v>
      </c>
      <c r="W63" s="29">
        <v>122.8</v>
      </c>
      <c r="X63" s="29">
        <v>128.47</v>
      </c>
      <c r="Y63" s="29">
        <v>372.74</v>
      </c>
      <c r="Z63" s="29">
        <v>6.74</v>
      </c>
      <c r="AA63" s="29">
        <v>15.6</v>
      </c>
      <c r="AB63" s="29">
        <v>2034.28</v>
      </c>
      <c r="AC63" s="29">
        <v>402.87</v>
      </c>
      <c r="AD63" s="29">
        <v>6.56</v>
      </c>
      <c r="AE63" s="29">
        <v>0.71</v>
      </c>
      <c r="AF63" s="29">
        <v>0.34</v>
      </c>
      <c r="AG63" s="29">
        <v>5.3</v>
      </c>
      <c r="AH63" s="29">
        <v>11.55</v>
      </c>
      <c r="AI63" s="29">
        <v>26.44</v>
      </c>
      <c r="AJ63" s="29">
        <v>0</v>
      </c>
      <c r="AK63" s="29">
        <v>699.47</v>
      </c>
      <c r="AL63" s="29">
        <v>641.12</v>
      </c>
      <c r="AM63" s="29">
        <v>1579.7</v>
      </c>
      <c r="AN63" s="29">
        <v>1399.3</v>
      </c>
      <c r="AO63" s="29">
        <v>377.14</v>
      </c>
      <c r="AP63" s="29">
        <v>862.84</v>
      </c>
      <c r="AQ63" s="29">
        <v>293.20999999999998</v>
      </c>
      <c r="AR63" s="29">
        <v>1009.14</v>
      </c>
      <c r="AS63" s="29">
        <v>1040.06</v>
      </c>
      <c r="AT63" s="29">
        <v>1528.28</v>
      </c>
      <c r="AU63" s="29">
        <v>1759.5</v>
      </c>
      <c r="AV63" s="29">
        <v>606.27</v>
      </c>
      <c r="AW63" s="29">
        <v>962.34</v>
      </c>
      <c r="AX63" s="29">
        <v>4278.37</v>
      </c>
      <c r="AY63" s="29">
        <v>102.8</v>
      </c>
      <c r="AZ63" s="29">
        <v>1177.49</v>
      </c>
      <c r="BA63" s="29">
        <v>900.42</v>
      </c>
      <c r="BB63" s="29">
        <v>710.62</v>
      </c>
      <c r="BC63" s="29">
        <v>334.51</v>
      </c>
      <c r="BD63" s="29">
        <v>0.09</v>
      </c>
      <c r="BE63" s="29">
        <v>0.04</v>
      </c>
      <c r="BF63" s="29">
        <v>0.02</v>
      </c>
      <c r="BG63" s="29">
        <v>0.05</v>
      </c>
      <c r="BH63" s="29">
        <v>0.06</v>
      </c>
      <c r="BI63" s="29">
        <v>0.28000000000000003</v>
      </c>
      <c r="BJ63" s="29">
        <v>0</v>
      </c>
      <c r="BK63" s="29">
        <v>1.63</v>
      </c>
      <c r="BL63" s="29">
        <v>0</v>
      </c>
      <c r="BM63" s="29">
        <v>0.73</v>
      </c>
      <c r="BN63" s="29">
        <v>0.04</v>
      </c>
      <c r="BO63" s="29">
        <v>0.06</v>
      </c>
      <c r="BP63" s="29">
        <v>0</v>
      </c>
      <c r="BQ63" s="29">
        <v>0.05</v>
      </c>
      <c r="BR63" s="29">
        <v>0.1</v>
      </c>
      <c r="BS63" s="29">
        <v>3.26</v>
      </c>
      <c r="BT63" s="29">
        <v>0</v>
      </c>
      <c r="BU63" s="29">
        <v>0</v>
      </c>
      <c r="BV63" s="29">
        <v>6.36</v>
      </c>
      <c r="BW63" s="29">
        <v>0.06</v>
      </c>
      <c r="BX63" s="29">
        <v>0</v>
      </c>
      <c r="BY63" s="29">
        <v>0</v>
      </c>
      <c r="BZ63" s="29">
        <v>0</v>
      </c>
      <c r="CA63" s="29">
        <v>0</v>
      </c>
      <c r="CB63" s="29">
        <v>724.92</v>
      </c>
      <c r="CC63" s="29">
        <f>$I$63/$I$64*100</f>
        <v>100</v>
      </c>
      <c r="CD63" s="29">
        <v>354.65</v>
      </c>
      <c r="CF63" s="29">
        <v>0</v>
      </c>
      <c r="CG63" s="29">
        <v>0</v>
      </c>
      <c r="CH63" s="29">
        <v>0</v>
      </c>
      <c r="CI63" s="29">
        <v>0</v>
      </c>
      <c r="CJ63" s="29">
        <v>0</v>
      </c>
      <c r="CK63" s="29">
        <v>0</v>
      </c>
      <c r="CL63" s="29">
        <v>0</v>
      </c>
      <c r="CM63" s="29">
        <v>0</v>
      </c>
      <c r="CN63" s="29">
        <v>0</v>
      </c>
      <c r="CO63" s="29">
        <v>13</v>
      </c>
      <c r="CP63" s="29">
        <v>1.3</v>
      </c>
    </row>
    <row r="64" spans="1:94" s="29" customFormat="1" x14ac:dyDescent="0.25">
      <c r="B64" s="30" t="s">
        <v>96</v>
      </c>
      <c r="D64" s="29">
        <v>27.22</v>
      </c>
      <c r="E64" s="29">
        <v>9.69</v>
      </c>
      <c r="F64" s="29">
        <v>35.58</v>
      </c>
      <c r="G64" s="29">
        <v>11.7</v>
      </c>
      <c r="H64" s="29">
        <v>123.91</v>
      </c>
      <c r="I64" s="35">
        <v>905.7</v>
      </c>
      <c r="J64" s="29">
        <v>11.12</v>
      </c>
      <c r="K64" s="29">
        <v>6.33</v>
      </c>
      <c r="L64" s="29">
        <v>0</v>
      </c>
      <c r="M64" s="29">
        <v>0</v>
      </c>
      <c r="N64" s="29">
        <v>30.51</v>
      </c>
      <c r="O64" s="29">
        <v>80.34</v>
      </c>
      <c r="P64" s="29">
        <v>13.06</v>
      </c>
      <c r="Q64" s="29">
        <v>0</v>
      </c>
      <c r="R64" s="29">
        <v>0</v>
      </c>
      <c r="S64" s="29">
        <v>1.71</v>
      </c>
      <c r="T64" s="29">
        <v>9.64</v>
      </c>
      <c r="U64" s="29">
        <v>1209.74</v>
      </c>
      <c r="V64" s="29">
        <v>2150.7399999999998</v>
      </c>
      <c r="W64" s="29">
        <v>122.8</v>
      </c>
      <c r="X64" s="29">
        <v>128.47</v>
      </c>
      <c r="Y64" s="29">
        <v>372.74</v>
      </c>
      <c r="Z64" s="29">
        <v>6.74</v>
      </c>
      <c r="AA64" s="29">
        <v>15.6</v>
      </c>
      <c r="AB64" s="29">
        <v>2034.28</v>
      </c>
      <c r="AC64" s="29">
        <v>402.87</v>
      </c>
      <c r="AD64" s="29">
        <v>6.56</v>
      </c>
      <c r="AE64" s="29">
        <v>0.71</v>
      </c>
      <c r="AF64" s="29">
        <v>0.34</v>
      </c>
      <c r="AG64" s="29">
        <v>5.3</v>
      </c>
      <c r="AH64" s="29">
        <v>11.55</v>
      </c>
      <c r="AI64" s="29">
        <v>26.44</v>
      </c>
      <c r="AJ64" s="29">
        <v>0</v>
      </c>
      <c r="AK64" s="29">
        <v>699.47</v>
      </c>
      <c r="AL64" s="29">
        <v>641.12</v>
      </c>
      <c r="AM64" s="29">
        <v>1579.7</v>
      </c>
      <c r="AN64" s="29">
        <v>1399.3</v>
      </c>
      <c r="AO64" s="29">
        <v>377.14</v>
      </c>
      <c r="AP64" s="29">
        <v>862.84</v>
      </c>
      <c r="AQ64" s="29">
        <v>293.20999999999998</v>
      </c>
      <c r="AR64" s="29">
        <v>1009.14</v>
      </c>
      <c r="AS64" s="29">
        <v>1040.06</v>
      </c>
      <c r="AT64" s="29">
        <v>1528.28</v>
      </c>
      <c r="AU64" s="29">
        <v>1759.5</v>
      </c>
      <c r="AV64" s="29">
        <v>606.27</v>
      </c>
      <c r="AW64" s="29">
        <v>962.34</v>
      </c>
      <c r="AX64" s="29">
        <v>4278.37</v>
      </c>
      <c r="AY64" s="29">
        <v>102.8</v>
      </c>
      <c r="AZ64" s="29">
        <v>1177.49</v>
      </c>
      <c r="BA64" s="29">
        <v>900.42</v>
      </c>
      <c r="BB64" s="29">
        <v>710.62</v>
      </c>
      <c r="BC64" s="29">
        <v>334.51</v>
      </c>
      <c r="BD64" s="29">
        <v>0.09</v>
      </c>
      <c r="BE64" s="29">
        <v>0.04</v>
      </c>
      <c r="BF64" s="29">
        <v>0.02</v>
      </c>
      <c r="BG64" s="29">
        <v>0.05</v>
      </c>
      <c r="BH64" s="29">
        <v>0.06</v>
      </c>
      <c r="BI64" s="29">
        <v>0.28000000000000003</v>
      </c>
      <c r="BJ64" s="29">
        <v>0</v>
      </c>
      <c r="BK64" s="29">
        <v>1.63</v>
      </c>
      <c r="BL64" s="29">
        <v>0</v>
      </c>
      <c r="BM64" s="29">
        <v>0.73</v>
      </c>
      <c r="BN64" s="29">
        <v>0.04</v>
      </c>
      <c r="BO64" s="29">
        <v>0.06</v>
      </c>
      <c r="BP64" s="29">
        <v>0</v>
      </c>
      <c r="BQ64" s="29">
        <v>0.05</v>
      </c>
      <c r="BR64" s="29">
        <v>0.1</v>
      </c>
      <c r="BS64" s="29">
        <v>3.26</v>
      </c>
      <c r="BT64" s="29">
        <v>0</v>
      </c>
      <c r="BU64" s="29">
        <v>0</v>
      </c>
      <c r="BV64" s="29">
        <v>6.36</v>
      </c>
      <c r="BW64" s="29">
        <v>0.06</v>
      </c>
      <c r="BX64" s="29">
        <v>0</v>
      </c>
      <c r="BY64" s="29">
        <v>0</v>
      </c>
      <c r="BZ64" s="29">
        <v>0</v>
      </c>
      <c r="CA64" s="29">
        <v>0</v>
      </c>
      <c r="CB64" s="29">
        <v>724.92</v>
      </c>
      <c r="CD64" s="29">
        <v>354.65</v>
      </c>
      <c r="CF64" s="29">
        <v>0</v>
      </c>
      <c r="CG64" s="29">
        <v>0</v>
      </c>
      <c r="CH64" s="29">
        <v>0</v>
      </c>
      <c r="CI64" s="29">
        <v>0</v>
      </c>
      <c r="CJ64" s="29">
        <v>0</v>
      </c>
      <c r="CK64" s="29">
        <v>0</v>
      </c>
      <c r="CL64" s="29">
        <v>0</v>
      </c>
      <c r="CM64" s="29">
        <v>0</v>
      </c>
      <c r="CN64" s="29">
        <v>0</v>
      </c>
      <c r="CO64" s="29">
        <v>13</v>
      </c>
      <c r="CP64" s="29">
        <v>1.3</v>
      </c>
    </row>
    <row r="65" spans="1:94" x14ac:dyDescent="0.25">
      <c r="B65" s="24" t="s">
        <v>117</v>
      </c>
    </row>
    <row r="66" spans="1:94" x14ac:dyDescent="0.25">
      <c r="B66" s="24" t="s">
        <v>89</v>
      </c>
    </row>
    <row r="67" spans="1:94" s="27" customFormat="1" ht="31.5" x14ac:dyDescent="0.25">
      <c r="A67" s="27" t="str">
        <f>"2/2"</f>
        <v>2/2</v>
      </c>
      <c r="B67" s="28" t="s">
        <v>157</v>
      </c>
      <c r="C67" s="27" t="str">
        <f>"265"</f>
        <v>265</v>
      </c>
      <c r="D67" s="27">
        <v>7.14</v>
      </c>
      <c r="E67" s="27">
        <v>2.5099999999999998</v>
      </c>
      <c r="F67" s="27">
        <v>7.48</v>
      </c>
      <c r="G67" s="27">
        <v>5.22</v>
      </c>
      <c r="H67" s="27">
        <v>24.72</v>
      </c>
      <c r="I67" s="33">
        <v>186.91</v>
      </c>
      <c r="J67" s="27">
        <v>1.1100000000000001</v>
      </c>
      <c r="K67" s="27">
        <v>3.25</v>
      </c>
      <c r="L67" s="27">
        <v>0</v>
      </c>
      <c r="M67" s="27">
        <v>0</v>
      </c>
      <c r="N67" s="27">
        <v>5.51</v>
      </c>
      <c r="O67" s="27">
        <v>5.04</v>
      </c>
      <c r="P67" s="27">
        <v>2.16</v>
      </c>
      <c r="Q67" s="27">
        <v>0</v>
      </c>
      <c r="R67" s="27">
        <v>0</v>
      </c>
      <c r="S67" s="27">
        <v>0.28000000000000003</v>
      </c>
      <c r="T67" s="27">
        <v>1.54</v>
      </c>
      <c r="U67" s="27">
        <v>218.18</v>
      </c>
      <c r="V67" s="27">
        <v>339.72</v>
      </c>
      <c r="W67" s="27">
        <v>40.43</v>
      </c>
      <c r="X67" s="27">
        <v>23.22</v>
      </c>
      <c r="Y67" s="27">
        <v>66.680000000000007</v>
      </c>
      <c r="Z67" s="27">
        <v>1.1000000000000001</v>
      </c>
      <c r="AA67" s="27">
        <v>8.8000000000000007</v>
      </c>
      <c r="AB67" s="27">
        <v>974.4</v>
      </c>
      <c r="AC67" s="27">
        <v>217.84</v>
      </c>
      <c r="AD67" s="27">
        <v>2.4700000000000002</v>
      </c>
      <c r="AE67" s="27">
        <v>0.05</v>
      </c>
      <c r="AF67" s="27">
        <v>0.05</v>
      </c>
      <c r="AG67" s="27">
        <v>0.65</v>
      </c>
      <c r="AH67" s="27">
        <v>1.17</v>
      </c>
      <c r="AI67" s="27">
        <v>10.91</v>
      </c>
      <c r="AJ67" s="27">
        <v>0</v>
      </c>
      <c r="AK67" s="27">
        <v>11.07</v>
      </c>
      <c r="AL67" s="27">
        <v>10.11</v>
      </c>
      <c r="AM67" s="27">
        <v>77.790000000000006</v>
      </c>
      <c r="AN67" s="27">
        <v>72.430000000000007</v>
      </c>
      <c r="AO67" s="27">
        <v>20.7</v>
      </c>
      <c r="AP67" s="27">
        <v>51.58</v>
      </c>
      <c r="AQ67" s="27">
        <v>15.23</v>
      </c>
      <c r="AR67" s="27">
        <v>58.05</v>
      </c>
      <c r="AS67" s="27">
        <v>63.87</v>
      </c>
      <c r="AT67" s="27">
        <v>103.41</v>
      </c>
      <c r="AU67" s="27">
        <v>194.3</v>
      </c>
      <c r="AV67" s="27">
        <v>23.79</v>
      </c>
      <c r="AW67" s="27">
        <v>48.98</v>
      </c>
      <c r="AX67" s="27">
        <v>326.85000000000002</v>
      </c>
      <c r="AY67" s="27">
        <v>0</v>
      </c>
      <c r="AZ67" s="27">
        <v>68.099999999999994</v>
      </c>
      <c r="BA67" s="27">
        <v>61.15</v>
      </c>
      <c r="BB67" s="27">
        <v>47.52</v>
      </c>
      <c r="BC67" s="27">
        <v>20.63</v>
      </c>
      <c r="BD67" s="27">
        <v>0</v>
      </c>
      <c r="BE67" s="27">
        <v>0</v>
      </c>
      <c r="BF67" s="27">
        <v>0</v>
      </c>
      <c r="BG67" s="27">
        <v>0</v>
      </c>
      <c r="BH67" s="27">
        <v>0</v>
      </c>
      <c r="BI67" s="27">
        <v>0</v>
      </c>
      <c r="BJ67" s="27">
        <v>0</v>
      </c>
      <c r="BK67" s="27">
        <v>0.28999999999999998</v>
      </c>
      <c r="BL67" s="27">
        <v>0</v>
      </c>
      <c r="BM67" s="27">
        <v>0.18</v>
      </c>
      <c r="BN67" s="27">
        <v>0.01</v>
      </c>
      <c r="BO67" s="27">
        <v>0.03</v>
      </c>
      <c r="BP67" s="27">
        <v>0</v>
      </c>
      <c r="BQ67" s="27">
        <v>0</v>
      </c>
      <c r="BR67" s="27">
        <v>0</v>
      </c>
      <c r="BS67" s="27">
        <v>1.08</v>
      </c>
      <c r="BT67" s="27">
        <v>0</v>
      </c>
      <c r="BU67" s="27">
        <v>0</v>
      </c>
      <c r="BV67" s="27">
        <v>2.99</v>
      </c>
      <c r="BW67" s="27">
        <v>0</v>
      </c>
      <c r="BX67" s="27">
        <v>0</v>
      </c>
      <c r="BY67" s="27">
        <v>0</v>
      </c>
      <c r="BZ67" s="27">
        <v>0</v>
      </c>
      <c r="CA67" s="27">
        <v>0</v>
      </c>
      <c r="CB67" s="27">
        <v>298.94</v>
      </c>
      <c r="CD67" s="27">
        <v>165.4</v>
      </c>
      <c r="CF67" s="27">
        <v>0</v>
      </c>
      <c r="CG67" s="27">
        <v>0</v>
      </c>
      <c r="CH67" s="27">
        <v>0</v>
      </c>
      <c r="CI67" s="27">
        <v>0</v>
      </c>
      <c r="CJ67" s="27">
        <v>0</v>
      </c>
      <c r="CK67" s="27">
        <v>0</v>
      </c>
      <c r="CL67" s="27">
        <v>0</v>
      </c>
      <c r="CM67" s="27">
        <v>0</v>
      </c>
      <c r="CN67" s="27">
        <v>0</v>
      </c>
      <c r="CO67" s="27">
        <v>0</v>
      </c>
      <c r="CP67" s="27">
        <v>0.5</v>
      </c>
    </row>
    <row r="68" spans="1:94" s="27" customFormat="1" x14ac:dyDescent="0.25">
      <c r="A68" s="27" t="str">
        <f>"9/8"</f>
        <v>9/8</v>
      </c>
      <c r="B68" s="28" t="s">
        <v>118</v>
      </c>
      <c r="C68" s="27" t="str">
        <f>"90"</f>
        <v>90</v>
      </c>
      <c r="D68" s="27">
        <v>11.44</v>
      </c>
      <c r="E68" s="27">
        <v>11.23</v>
      </c>
      <c r="F68" s="27">
        <v>12.79</v>
      </c>
      <c r="G68" s="27">
        <v>5.73</v>
      </c>
      <c r="H68" s="27">
        <v>2.57</v>
      </c>
      <c r="I68" s="33">
        <v>171.65965087499998</v>
      </c>
      <c r="J68" s="27">
        <v>5.92</v>
      </c>
      <c r="K68" s="27">
        <v>3.96</v>
      </c>
      <c r="L68" s="27">
        <v>0</v>
      </c>
      <c r="M68" s="27">
        <v>0</v>
      </c>
      <c r="N68" s="27">
        <v>0.87</v>
      </c>
      <c r="O68" s="27">
        <v>1.62</v>
      </c>
      <c r="P68" s="27">
        <v>0.08</v>
      </c>
      <c r="Q68" s="27">
        <v>0</v>
      </c>
      <c r="R68" s="27">
        <v>0</v>
      </c>
      <c r="S68" s="27">
        <v>0.21</v>
      </c>
      <c r="T68" s="27">
        <v>1.58</v>
      </c>
      <c r="U68" s="27">
        <v>263.75</v>
      </c>
      <c r="V68" s="27">
        <v>191.11</v>
      </c>
      <c r="W68" s="27">
        <v>26.73</v>
      </c>
      <c r="X68" s="27">
        <v>12.82</v>
      </c>
      <c r="Y68" s="27">
        <v>201.67</v>
      </c>
      <c r="Z68" s="27">
        <v>4.17</v>
      </c>
      <c r="AA68" s="27">
        <v>4364.26</v>
      </c>
      <c r="AB68" s="27">
        <v>545.19000000000005</v>
      </c>
      <c r="AC68" s="27">
        <v>5262.27</v>
      </c>
      <c r="AD68" s="27">
        <v>3.37</v>
      </c>
      <c r="AE68" s="27">
        <v>0.14000000000000001</v>
      </c>
      <c r="AF68" s="27">
        <v>1.1100000000000001</v>
      </c>
      <c r="AG68" s="27">
        <v>4.8</v>
      </c>
      <c r="AH68" s="27">
        <v>8.33</v>
      </c>
      <c r="AI68" s="27">
        <v>6.17</v>
      </c>
      <c r="AJ68" s="27">
        <v>0</v>
      </c>
      <c r="AK68" s="27">
        <v>0.98</v>
      </c>
      <c r="AL68" s="27">
        <v>0.96</v>
      </c>
      <c r="AM68" s="27">
        <v>46.46</v>
      </c>
      <c r="AN68" s="27">
        <v>29.89</v>
      </c>
      <c r="AO68" s="27">
        <v>5.39</v>
      </c>
      <c r="AP68" s="27">
        <v>22.22</v>
      </c>
      <c r="AQ68" s="27">
        <v>9.92</v>
      </c>
      <c r="AR68" s="27">
        <v>26.54</v>
      </c>
      <c r="AS68" s="27">
        <v>8.58</v>
      </c>
      <c r="AT68" s="27">
        <v>42.8</v>
      </c>
      <c r="AU68" s="27">
        <v>9.31</v>
      </c>
      <c r="AV68" s="27">
        <v>16.29</v>
      </c>
      <c r="AW68" s="27">
        <v>8.77</v>
      </c>
      <c r="AX68" s="27">
        <v>75.53</v>
      </c>
      <c r="AY68" s="27">
        <v>0</v>
      </c>
      <c r="AZ68" s="27">
        <v>23.86</v>
      </c>
      <c r="BA68" s="27">
        <v>12.99</v>
      </c>
      <c r="BB68" s="27">
        <v>21.14</v>
      </c>
      <c r="BC68" s="27">
        <v>11.96</v>
      </c>
      <c r="BD68" s="27">
        <v>0.06</v>
      </c>
      <c r="BE68" s="27">
        <v>0.03</v>
      </c>
      <c r="BF68" s="27">
        <v>0.01</v>
      </c>
      <c r="BG68" s="27">
        <v>0.03</v>
      </c>
      <c r="BH68" s="27">
        <v>0.04</v>
      </c>
      <c r="BI68" s="27">
        <v>0.19</v>
      </c>
      <c r="BJ68" s="27">
        <v>0</v>
      </c>
      <c r="BK68" s="27">
        <v>0.85</v>
      </c>
      <c r="BL68" s="27">
        <v>0</v>
      </c>
      <c r="BM68" s="27">
        <v>0.38</v>
      </c>
      <c r="BN68" s="27">
        <v>0.02</v>
      </c>
      <c r="BO68" s="27">
        <v>0.04</v>
      </c>
      <c r="BP68" s="27">
        <v>0</v>
      </c>
      <c r="BQ68" s="27">
        <v>0.03</v>
      </c>
      <c r="BR68" s="27">
        <v>0.05</v>
      </c>
      <c r="BS68" s="27">
        <v>1.75</v>
      </c>
      <c r="BT68" s="27">
        <v>0</v>
      </c>
      <c r="BU68" s="27">
        <v>0</v>
      </c>
      <c r="BV68" s="27">
        <v>3.45</v>
      </c>
      <c r="BW68" s="27">
        <v>0</v>
      </c>
      <c r="BX68" s="27">
        <v>0</v>
      </c>
      <c r="BY68" s="27">
        <v>0</v>
      </c>
      <c r="BZ68" s="27">
        <v>0</v>
      </c>
      <c r="CA68" s="27">
        <v>0</v>
      </c>
      <c r="CB68" s="27">
        <v>91.02</v>
      </c>
      <c r="CD68" s="27">
        <v>4455.13</v>
      </c>
      <c r="CF68" s="27">
        <v>0</v>
      </c>
      <c r="CG68" s="27">
        <v>0</v>
      </c>
      <c r="CH68" s="27">
        <v>0</v>
      </c>
      <c r="CI68" s="27">
        <v>0</v>
      </c>
      <c r="CJ68" s="27">
        <v>0</v>
      </c>
      <c r="CK68" s="27">
        <v>0</v>
      </c>
      <c r="CL68" s="27">
        <v>0</v>
      </c>
      <c r="CM68" s="27">
        <v>0</v>
      </c>
      <c r="CN68" s="27">
        <v>0</v>
      </c>
      <c r="CO68" s="27">
        <v>0</v>
      </c>
      <c r="CP68" s="27">
        <v>0.53</v>
      </c>
    </row>
    <row r="69" spans="1:94" s="27" customFormat="1" x14ac:dyDescent="0.25">
      <c r="A69" s="27" t="str">
        <f>"54-7г-2020"</f>
        <v>54-7г-2020</v>
      </c>
      <c r="B69" s="28" t="s">
        <v>119</v>
      </c>
      <c r="C69" s="27" t="str">
        <f>"150"</f>
        <v>150</v>
      </c>
      <c r="D69" s="27">
        <v>3.99</v>
      </c>
      <c r="E69" s="27">
        <v>0.03</v>
      </c>
      <c r="F69" s="27">
        <v>5.85</v>
      </c>
      <c r="G69" s="27">
        <v>0.52</v>
      </c>
      <c r="H69" s="27">
        <v>36.159999999999997</v>
      </c>
      <c r="I69" s="33">
        <v>213.76231419999999</v>
      </c>
      <c r="J69" s="27">
        <v>3.8</v>
      </c>
      <c r="K69" s="27">
        <v>0.17</v>
      </c>
      <c r="L69" s="27">
        <v>0</v>
      </c>
      <c r="M69" s="27">
        <v>0</v>
      </c>
      <c r="N69" s="27">
        <v>0.38</v>
      </c>
      <c r="O69" s="27">
        <v>34.36</v>
      </c>
      <c r="P69" s="27">
        <v>1.41</v>
      </c>
      <c r="Q69" s="27">
        <v>0</v>
      </c>
      <c r="R69" s="27">
        <v>0</v>
      </c>
      <c r="S69" s="27">
        <v>0</v>
      </c>
      <c r="T69" s="27">
        <v>0.88</v>
      </c>
      <c r="U69" s="27">
        <v>200.24</v>
      </c>
      <c r="V69" s="27">
        <v>46.52</v>
      </c>
      <c r="W69" s="27">
        <v>5.98</v>
      </c>
      <c r="X69" s="27">
        <v>22.63</v>
      </c>
      <c r="Y69" s="27">
        <v>69.05</v>
      </c>
      <c r="Z69" s="27">
        <v>0.48</v>
      </c>
      <c r="AA69" s="27">
        <v>24.07</v>
      </c>
      <c r="AB69" s="27">
        <v>20.67</v>
      </c>
      <c r="AC69" s="27">
        <v>44.4</v>
      </c>
      <c r="AD69" s="27">
        <v>0.28000000000000003</v>
      </c>
      <c r="AE69" s="27">
        <v>0.03</v>
      </c>
      <c r="AF69" s="27">
        <v>0.02</v>
      </c>
      <c r="AG69" s="27">
        <v>0.66</v>
      </c>
      <c r="AH69" s="27">
        <v>1.72</v>
      </c>
      <c r="AI69" s="27">
        <v>0</v>
      </c>
      <c r="AJ69" s="27">
        <v>0</v>
      </c>
      <c r="AK69" s="27">
        <v>206.17</v>
      </c>
      <c r="AL69" s="27">
        <v>162.28</v>
      </c>
      <c r="AM69" s="27">
        <v>304.89</v>
      </c>
      <c r="AN69" s="27">
        <v>128.38999999999999</v>
      </c>
      <c r="AO69" s="27">
        <v>78.61</v>
      </c>
      <c r="AP69" s="27">
        <v>118.78</v>
      </c>
      <c r="AQ69" s="27">
        <v>50.42</v>
      </c>
      <c r="AR69" s="27">
        <v>181.82</v>
      </c>
      <c r="AS69" s="27">
        <v>191.31</v>
      </c>
      <c r="AT69" s="27">
        <v>249.35</v>
      </c>
      <c r="AU69" s="27">
        <v>265.24</v>
      </c>
      <c r="AV69" s="27">
        <v>84.18</v>
      </c>
      <c r="AW69" s="27">
        <v>156.77000000000001</v>
      </c>
      <c r="AX69" s="27">
        <v>589.99</v>
      </c>
      <c r="AY69" s="27">
        <v>0</v>
      </c>
      <c r="AZ69" s="27">
        <v>162.6</v>
      </c>
      <c r="BA69" s="27">
        <v>162.86000000000001</v>
      </c>
      <c r="BB69" s="27">
        <v>142.87</v>
      </c>
      <c r="BC69" s="27">
        <v>67.09</v>
      </c>
      <c r="BD69" s="27">
        <v>0.22</v>
      </c>
      <c r="BE69" s="27">
        <v>0.05</v>
      </c>
      <c r="BF69" s="27">
        <v>0.04</v>
      </c>
      <c r="BG69" s="27">
        <v>0.11</v>
      </c>
      <c r="BH69" s="27">
        <v>0.14000000000000001</v>
      </c>
      <c r="BI69" s="27">
        <v>0.47</v>
      </c>
      <c r="BJ69" s="27">
        <v>0</v>
      </c>
      <c r="BK69" s="27">
        <v>1.55</v>
      </c>
      <c r="BL69" s="27">
        <v>0</v>
      </c>
      <c r="BM69" s="27">
        <v>0.47</v>
      </c>
      <c r="BN69" s="27">
        <v>0</v>
      </c>
      <c r="BO69" s="27">
        <v>0</v>
      </c>
      <c r="BP69" s="27">
        <v>0</v>
      </c>
      <c r="BQ69" s="27">
        <v>0.05</v>
      </c>
      <c r="BR69" s="27">
        <v>0.17</v>
      </c>
      <c r="BS69" s="27">
        <v>1.51</v>
      </c>
      <c r="BT69" s="27">
        <v>0</v>
      </c>
      <c r="BU69" s="27">
        <v>0</v>
      </c>
      <c r="BV69" s="27">
        <v>0.16</v>
      </c>
      <c r="BW69" s="27">
        <v>0</v>
      </c>
      <c r="BX69" s="27">
        <v>0</v>
      </c>
      <c r="BY69" s="27">
        <v>0</v>
      </c>
      <c r="BZ69" s="27">
        <v>0</v>
      </c>
      <c r="CA69" s="27">
        <v>0</v>
      </c>
      <c r="CB69" s="27">
        <v>272.24</v>
      </c>
      <c r="CD69" s="27">
        <v>27.52</v>
      </c>
      <c r="CF69" s="27">
        <v>0</v>
      </c>
      <c r="CG69" s="27">
        <v>0</v>
      </c>
      <c r="CH69" s="27">
        <v>0</v>
      </c>
      <c r="CI69" s="27">
        <v>0</v>
      </c>
      <c r="CJ69" s="27">
        <v>0</v>
      </c>
      <c r="CK69" s="27">
        <v>0</v>
      </c>
      <c r="CL69" s="27">
        <v>0</v>
      </c>
      <c r="CM69" s="27">
        <v>0</v>
      </c>
      <c r="CN69" s="27">
        <v>0</v>
      </c>
      <c r="CO69" s="27">
        <v>0</v>
      </c>
      <c r="CP69" s="27">
        <v>0.5</v>
      </c>
    </row>
    <row r="70" spans="1:94" s="27" customFormat="1" x14ac:dyDescent="0.25">
      <c r="A70" s="27" t="str">
        <f>"20"</f>
        <v>20</v>
      </c>
      <c r="B70" s="28" t="s">
        <v>106</v>
      </c>
      <c r="C70" s="27" t="str">
        <f>"200"</f>
        <v>200</v>
      </c>
      <c r="D70" s="27">
        <v>0</v>
      </c>
      <c r="E70" s="27">
        <v>0</v>
      </c>
      <c r="F70" s="27">
        <v>0</v>
      </c>
      <c r="G70" s="27">
        <v>0</v>
      </c>
      <c r="H70" s="27">
        <v>6.77</v>
      </c>
      <c r="I70" s="33">
        <v>29.9</v>
      </c>
      <c r="J70" s="27">
        <v>0</v>
      </c>
      <c r="K70" s="27">
        <v>0</v>
      </c>
      <c r="L70" s="27">
        <v>0</v>
      </c>
      <c r="M70" s="27">
        <v>0</v>
      </c>
      <c r="N70" s="27">
        <v>0</v>
      </c>
      <c r="O70" s="27">
        <v>6.77</v>
      </c>
      <c r="P70" s="27">
        <v>0</v>
      </c>
      <c r="Q70" s="27">
        <v>0</v>
      </c>
      <c r="R70" s="27">
        <v>0</v>
      </c>
      <c r="S70" s="27">
        <v>0</v>
      </c>
      <c r="T70" s="27">
        <v>0</v>
      </c>
      <c r="U70" s="27">
        <v>7.92</v>
      </c>
      <c r="V70" s="27">
        <v>0</v>
      </c>
      <c r="W70" s="27">
        <v>0.08</v>
      </c>
      <c r="X70" s="27">
        <v>0</v>
      </c>
      <c r="Y70" s="27">
        <v>0</v>
      </c>
      <c r="Z70" s="27">
        <v>0.01</v>
      </c>
      <c r="AA70" s="27">
        <v>0</v>
      </c>
      <c r="AB70" s="27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  <c r="AJ70" s="27">
        <v>0</v>
      </c>
      <c r="AK70" s="27">
        <v>0</v>
      </c>
      <c r="AL70" s="27">
        <v>0</v>
      </c>
      <c r="AM70" s="27">
        <v>0</v>
      </c>
      <c r="AN70" s="27">
        <v>0</v>
      </c>
      <c r="AO70" s="27">
        <v>0</v>
      </c>
      <c r="AP70" s="27">
        <v>0</v>
      </c>
      <c r="AQ70" s="27">
        <v>0</v>
      </c>
      <c r="AR70" s="27">
        <v>0</v>
      </c>
      <c r="AS70" s="27">
        <v>0</v>
      </c>
      <c r="AT70" s="27">
        <v>0</v>
      </c>
      <c r="AU70" s="27">
        <v>0</v>
      </c>
      <c r="AV70" s="27">
        <v>0</v>
      </c>
      <c r="AW70" s="27">
        <v>0</v>
      </c>
      <c r="AX70" s="27">
        <v>0</v>
      </c>
      <c r="AY70" s="27">
        <v>0</v>
      </c>
      <c r="AZ70" s="27">
        <v>0</v>
      </c>
      <c r="BA70" s="27">
        <v>0</v>
      </c>
      <c r="BB70" s="27">
        <v>0</v>
      </c>
      <c r="BC70" s="27">
        <v>0</v>
      </c>
      <c r="BD70" s="27">
        <v>0</v>
      </c>
      <c r="BE70" s="27">
        <v>0</v>
      </c>
      <c r="BF70" s="27">
        <v>0</v>
      </c>
      <c r="BG70" s="27">
        <v>0</v>
      </c>
      <c r="BH70" s="27">
        <v>0</v>
      </c>
      <c r="BI70" s="27">
        <v>0</v>
      </c>
      <c r="BJ70" s="27">
        <v>0</v>
      </c>
      <c r="BK70" s="27">
        <v>0</v>
      </c>
      <c r="BL70" s="27">
        <v>0</v>
      </c>
      <c r="BM70" s="27">
        <v>0</v>
      </c>
      <c r="BN70" s="27">
        <v>0</v>
      </c>
      <c r="BO70" s="27">
        <v>0</v>
      </c>
      <c r="BP70" s="27">
        <v>0</v>
      </c>
      <c r="BQ70" s="27">
        <v>0</v>
      </c>
      <c r="BR70" s="27">
        <v>0</v>
      </c>
      <c r="BS70" s="27">
        <v>0</v>
      </c>
      <c r="BT70" s="27">
        <v>0</v>
      </c>
      <c r="BU70" s="27">
        <v>0</v>
      </c>
      <c r="BV70" s="27">
        <v>0</v>
      </c>
      <c r="BW70" s="27">
        <v>0</v>
      </c>
      <c r="BX70" s="27">
        <v>0</v>
      </c>
      <c r="BY70" s="27">
        <v>0</v>
      </c>
      <c r="BZ70" s="27">
        <v>0</v>
      </c>
      <c r="CA70" s="27">
        <v>0</v>
      </c>
      <c r="CB70" s="27">
        <v>223.41</v>
      </c>
      <c r="CD70" s="27">
        <v>0</v>
      </c>
      <c r="CF70" s="27">
        <v>0</v>
      </c>
      <c r="CG70" s="27">
        <v>0</v>
      </c>
      <c r="CH70" s="27">
        <v>0</v>
      </c>
      <c r="CI70" s="27">
        <v>0</v>
      </c>
      <c r="CJ70" s="27">
        <v>0</v>
      </c>
      <c r="CK70" s="27">
        <v>0</v>
      </c>
      <c r="CL70" s="27">
        <v>0</v>
      </c>
      <c r="CM70" s="27">
        <v>0</v>
      </c>
      <c r="CN70" s="27">
        <v>0</v>
      </c>
      <c r="CO70" s="27">
        <v>0</v>
      </c>
      <c r="CP70" s="27">
        <v>0</v>
      </c>
    </row>
    <row r="71" spans="1:94" s="27" customFormat="1" x14ac:dyDescent="0.25">
      <c r="A71" s="27" t="str">
        <f>"-"</f>
        <v>-</v>
      </c>
      <c r="B71" s="28" t="s">
        <v>93</v>
      </c>
      <c r="C71" s="27" t="str">
        <f>"31"</f>
        <v>31</v>
      </c>
      <c r="D71" s="27">
        <v>2.0499999999999998</v>
      </c>
      <c r="E71" s="27">
        <v>0</v>
      </c>
      <c r="F71" s="27">
        <v>0.37</v>
      </c>
      <c r="G71" s="27">
        <v>0.37</v>
      </c>
      <c r="H71" s="27">
        <v>12.93</v>
      </c>
      <c r="I71" s="33">
        <v>59.947799999999994</v>
      </c>
      <c r="J71" s="27">
        <v>0.06</v>
      </c>
      <c r="K71" s="27">
        <v>0</v>
      </c>
      <c r="L71" s="27">
        <v>0</v>
      </c>
      <c r="M71" s="27">
        <v>0</v>
      </c>
      <c r="N71" s="27">
        <v>0.37</v>
      </c>
      <c r="O71" s="27">
        <v>9.98</v>
      </c>
      <c r="P71" s="27">
        <v>2.57</v>
      </c>
      <c r="Q71" s="27">
        <v>0</v>
      </c>
      <c r="R71" s="27">
        <v>0</v>
      </c>
      <c r="S71" s="27">
        <v>0.31</v>
      </c>
      <c r="T71" s="27">
        <v>0.78</v>
      </c>
      <c r="U71" s="27">
        <v>189.1</v>
      </c>
      <c r="V71" s="27">
        <v>75.95</v>
      </c>
      <c r="W71" s="27">
        <v>10.85</v>
      </c>
      <c r="X71" s="27">
        <v>14.57</v>
      </c>
      <c r="Y71" s="27">
        <v>48.98</v>
      </c>
      <c r="Z71" s="27">
        <v>1.21</v>
      </c>
      <c r="AA71" s="27">
        <v>0</v>
      </c>
      <c r="AB71" s="27">
        <v>1.55</v>
      </c>
      <c r="AC71" s="27">
        <v>0.31</v>
      </c>
      <c r="AD71" s="27">
        <v>0.43</v>
      </c>
      <c r="AE71" s="27">
        <v>0.06</v>
      </c>
      <c r="AF71" s="27">
        <v>0.02</v>
      </c>
      <c r="AG71" s="27">
        <v>0.22</v>
      </c>
      <c r="AH71" s="27">
        <v>0.62</v>
      </c>
      <c r="AI71" s="27">
        <v>0</v>
      </c>
      <c r="AJ71" s="27">
        <v>0</v>
      </c>
      <c r="AK71" s="27">
        <v>0</v>
      </c>
      <c r="AL71" s="27">
        <v>0</v>
      </c>
      <c r="AM71" s="27">
        <v>132.37</v>
      </c>
      <c r="AN71" s="27">
        <v>69.13</v>
      </c>
      <c r="AO71" s="27">
        <v>28.83</v>
      </c>
      <c r="AP71" s="27">
        <v>61.38</v>
      </c>
      <c r="AQ71" s="27">
        <v>24.8</v>
      </c>
      <c r="AR71" s="27">
        <v>115.01</v>
      </c>
      <c r="AS71" s="27">
        <v>92.07</v>
      </c>
      <c r="AT71" s="27">
        <v>90.21</v>
      </c>
      <c r="AU71" s="27">
        <v>143.84</v>
      </c>
      <c r="AV71" s="27">
        <v>38.44</v>
      </c>
      <c r="AW71" s="27">
        <v>96.1</v>
      </c>
      <c r="AX71" s="27">
        <v>473.99</v>
      </c>
      <c r="AY71" s="27">
        <v>0</v>
      </c>
      <c r="AZ71" s="27">
        <v>163.06</v>
      </c>
      <c r="BA71" s="27">
        <v>90.21</v>
      </c>
      <c r="BB71" s="27">
        <v>55.8</v>
      </c>
      <c r="BC71" s="27">
        <v>40.299999999999997</v>
      </c>
      <c r="BD71" s="27">
        <v>0</v>
      </c>
      <c r="BE71" s="27">
        <v>0</v>
      </c>
      <c r="BF71" s="27">
        <v>0</v>
      </c>
      <c r="BG71" s="27">
        <v>0</v>
      </c>
      <c r="BH71" s="27">
        <v>0</v>
      </c>
      <c r="BI71" s="27">
        <v>0</v>
      </c>
      <c r="BJ71" s="27">
        <v>0</v>
      </c>
      <c r="BK71" s="27">
        <v>0.04</v>
      </c>
      <c r="BL71" s="27">
        <v>0</v>
      </c>
      <c r="BM71" s="27">
        <v>0</v>
      </c>
      <c r="BN71" s="27">
        <v>0.01</v>
      </c>
      <c r="BO71" s="27">
        <v>0</v>
      </c>
      <c r="BP71" s="27">
        <v>0</v>
      </c>
      <c r="BQ71" s="27">
        <v>0</v>
      </c>
      <c r="BR71" s="27">
        <v>0</v>
      </c>
      <c r="BS71" s="27">
        <v>0.03</v>
      </c>
      <c r="BT71" s="27">
        <v>0</v>
      </c>
      <c r="BU71" s="27">
        <v>0</v>
      </c>
      <c r="BV71" s="27">
        <v>0.15</v>
      </c>
      <c r="BW71" s="27">
        <v>0.02</v>
      </c>
      <c r="BX71" s="27">
        <v>0</v>
      </c>
      <c r="BY71" s="27">
        <v>0</v>
      </c>
      <c r="BZ71" s="27">
        <v>0</v>
      </c>
      <c r="CA71" s="27">
        <v>0</v>
      </c>
      <c r="CB71" s="27">
        <v>14.57</v>
      </c>
      <c r="CD71" s="27">
        <v>0.26</v>
      </c>
      <c r="CF71" s="27">
        <v>0</v>
      </c>
      <c r="CG71" s="27">
        <v>0</v>
      </c>
      <c r="CH71" s="27">
        <v>0</v>
      </c>
      <c r="CI71" s="27">
        <v>0</v>
      </c>
      <c r="CJ71" s="27">
        <v>0</v>
      </c>
      <c r="CK71" s="27">
        <v>0</v>
      </c>
      <c r="CL71" s="27">
        <v>0</v>
      </c>
      <c r="CM71" s="27">
        <v>0</v>
      </c>
      <c r="CN71" s="27">
        <v>0</v>
      </c>
      <c r="CO71" s="27">
        <v>0</v>
      </c>
      <c r="CP71" s="27">
        <v>0</v>
      </c>
    </row>
    <row r="72" spans="1:94" s="25" customFormat="1" x14ac:dyDescent="0.25">
      <c r="A72" s="25" t="str">
        <f>"-"</f>
        <v>-</v>
      </c>
      <c r="B72" s="26" t="s">
        <v>94</v>
      </c>
      <c r="C72" s="25" t="str">
        <f>"62"</f>
        <v>62</v>
      </c>
      <c r="D72" s="25">
        <v>4.0999999999999996</v>
      </c>
      <c r="E72" s="25">
        <v>0</v>
      </c>
      <c r="F72" s="25">
        <v>0.41</v>
      </c>
      <c r="G72" s="25">
        <v>0.41</v>
      </c>
      <c r="H72" s="25">
        <v>29.08</v>
      </c>
      <c r="I72" s="34">
        <v>138.81861999999998</v>
      </c>
      <c r="J72" s="25">
        <v>0</v>
      </c>
      <c r="K72" s="25">
        <v>0</v>
      </c>
      <c r="L72" s="25">
        <v>0</v>
      </c>
      <c r="M72" s="25">
        <v>0</v>
      </c>
      <c r="N72" s="25">
        <v>0.68</v>
      </c>
      <c r="O72" s="25">
        <v>28.27</v>
      </c>
      <c r="P72" s="25">
        <v>0.12</v>
      </c>
      <c r="Q72" s="25">
        <v>0</v>
      </c>
      <c r="R72" s="25">
        <v>0</v>
      </c>
      <c r="S72" s="25">
        <v>0</v>
      </c>
      <c r="T72" s="25">
        <v>1.1200000000000001</v>
      </c>
      <c r="U72" s="25">
        <v>0</v>
      </c>
      <c r="V72" s="25">
        <v>0</v>
      </c>
      <c r="W72" s="25">
        <v>0</v>
      </c>
      <c r="X72" s="25">
        <v>0</v>
      </c>
      <c r="Y72" s="25">
        <v>0</v>
      </c>
      <c r="Z72" s="25">
        <v>0</v>
      </c>
      <c r="AA72" s="25">
        <v>0</v>
      </c>
      <c r="AB72" s="25">
        <v>0</v>
      </c>
      <c r="AC72" s="25">
        <v>0</v>
      </c>
      <c r="AD72" s="25">
        <v>0</v>
      </c>
      <c r="AE72" s="25">
        <v>0</v>
      </c>
      <c r="AF72" s="25">
        <v>0</v>
      </c>
      <c r="AG72" s="25">
        <v>0</v>
      </c>
      <c r="AH72" s="25">
        <v>0</v>
      </c>
      <c r="AI72" s="25">
        <v>0</v>
      </c>
      <c r="AJ72" s="25">
        <v>0</v>
      </c>
      <c r="AK72" s="25">
        <v>0</v>
      </c>
      <c r="AL72" s="25">
        <v>0</v>
      </c>
      <c r="AM72" s="25">
        <v>315.55</v>
      </c>
      <c r="AN72" s="25">
        <v>104.64</v>
      </c>
      <c r="AO72" s="25">
        <v>62.03</v>
      </c>
      <c r="AP72" s="25">
        <v>124.06</v>
      </c>
      <c r="AQ72" s="25">
        <v>46.93</v>
      </c>
      <c r="AR72" s="25">
        <v>224.39</v>
      </c>
      <c r="AS72" s="25">
        <v>139.16999999999999</v>
      </c>
      <c r="AT72" s="25">
        <v>194.18</v>
      </c>
      <c r="AU72" s="25">
        <v>160.19999999999999</v>
      </c>
      <c r="AV72" s="25">
        <v>84.15</v>
      </c>
      <c r="AW72" s="25">
        <v>148.87</v>
      </c>
      <c r="AX72" s="25">
        <v>1244.94</v>
      </c>
      <c r="AY72" s="25">
        <v>0</v>
      </c>
      <c r="AZ72" s="25">
        <v>405.63</v>
      </c>
      <c r="BA72" s="25">
        <v>176.38</v>
      </c>
      <c r="BB72" s="25">
        <v>117.05</v>
      </c>
      <c r="BC72" s="25">
        <v>92.78</v>
      </c>
      <c r="BD72" s="25">
        <v>0</v>
      </c>
      <c r="BE72" s="25">
        <v>0</v>
      </c>
      <c r="BF72" s="25">
        <v>0</v>
      </c>
      <c r="BG72" s="25">
        <v>0</v>
      </c>
      <c r="BH72" s="25">
        <v>0</v>
      </c>
      <c r="BI72" s="25">
        <v>0</v>
      </c>
      <c r="BJ72" s="25">
        <v>0</v>
      </c>
      <c r="BK72" s="25">
        <v>0.05</v>
      </c>
      <c r="BL72" s="25">
        <v>0</v>
      </c>
      <c r="BM72" s="25">
        <v>0</v>
      </c>
      <c r="BN72" s="25">
        <v>0</v>
      </c>
      <c r="BO72" s="25">
        <v>0</v>
      </c>
      <c r="BP72" s="25">
        <v>0</v>
      </c>
      <c r="BQ72" s="25">
        <v>0</v>
      </c>
      <c r="BR72" s="25">
        <v>0</v>
      </c>
      <c r="BS72" s="25">
        <v>0.04</v>
      </c>
      <c r="BT72" s="25">
        <v>0</v>
      </c>
      <c r="BU72" s="25">
        <v>0</v>
      </c>
      <c r="BV72" s="25">
        <v>0.17</v>
      </c>
      <c r="BW72" s="25">
        <v>0.01</v>
      </c>
      <c r="BX72" s="25">
        <v>0</v>
      </c>
      <c r="BY72" s="25">
        <v>0</v>
      </c>
      <c r="BZ72" s="25">
        <v>0</v>
      </c>
      <c r="CA72" s="25">
        <v>0</v>
      </c>
      <c r="CB72" s="25">
        <v>24.24</v>
      </c>
      <c r="CD72" s="25">
        <v>0</v>
      </c>
      <c r="CF72" s="25">
        <v>0</v>
      </c>
      <c r="CG72" s="25">
        <v>0</v>
      </c>
      <c r="CH72" s="25">
        <v>0</v>
      </c>
      <c r="CI72" s="25">
        <v>0</v>
      </c>
      <c r="CJ72" s="25">
        <v>0</v>
      </c>
      <c r="CK72" s="25">
        <v>0</v>
      </c>
      <c r="CL72" s="25">
        <v>0</v>
      </c>
      <c r="CM72" s="25">
        <v>0</v>
      </c>
      <c r="CN72" s="25">
        <v>0</v>
      </c>
      <c r="CO72" s="25">
        <v>0</v>
      </c>
      <c r="CP72" s="25">
        <v>0</v>
      </c>
    </row>
    <row r="73" spans="1:94" s="29" customFormat="1" x14ac:dyDescent="0.25">
      <c r="B73" s="30" t="s">
        <v>95</v>
      </c>
      <c r="C73" s="29">
        <f>C72+C71+C70+C69+C68+C67</f>
        <v>798</v>
      </c>
      <c r="D73" s="29">
        <f t="shared" ref="D73:I73" si="5">SUM(D67:D72)</f>
        <v>28.72</v>
      </c>
      <c r="E73" s="29">
        <f t="shared" si="5"/>
        <v>13.77</v>
      </c>
      <c r="F73" s="29">
        <f t="shared" si="5"/>
        <v>26.9</v>
      </c>
      <c r="G73" s="29">
        <f t="shared" si="5"/>
        <v>12.249999999999998</v>
      </c>
      <c r="H73" s="29">
        <f t="shared" si="5"/>
        <v>112.23</v>
      </c>
      <c r="I73" s="35">
        <f t="shared" si="5"/>
        <v>800.99838507499999</v>
      </c>
      <c r="J73" s="29">
        <v>12.16</v>
      </c>
      <c r="K73" s="29">
        <v>9.7200000000000006</v>
      </c>
      <c r="L73" s="29">
        <v>0.45</v>
      </c>
      <c r="M73" s="29">
        <v>0</v>
      </c>
      <c r="N73" s="29">
        <v>9.14</v>
      </c>
      <c r="O73" s="29">
        <v>90.96</v>
      </c>
      <c r="P73" s="29">
        <v>7.59</v>
      </c>
      <c r="Q73" s="29">
        <v>0</v>
      </c>
      <c r="R73" s="29">
        <v>0</v>
      </c>
      <c r="S73" s="29">
        <v>0.89</v>
      </c>
      <c r="T73" s="29">
        <v>6.92</v>
      </c>
      <c r="U73" s="29">
        <v>1054.54</v>
      </c>
      <c r="V73" s="29">
        <v>881.86</v>
      </c>
      <c r="W73" s="29">
        <v>95.89</v>
      </c>
      <c r="X73" s="29">
        <v>84.66</v>
      </c>
      <c r="Y73" s="29">
        <v>427.3</v>
      </c>
      <c r="Z73" s="29">
        <v>7.54</v>
      </c>
      <c r="AA73" s="29">
        <v>4411.83</v>
      </c>
      <c r="AB73" s="29">
        <v>1590.61</v>
      </c>
      <c r="AC73" s="29">
        <v>5547.98</v>
      </c>
      <c r="AD73" s="29">
        <v>8.24</v>
      </c>
      <c r="AE73" s="29">
        <v>0.33</v>
      </c>
      <c r="AF73" s="29">
        <v>1.27</v>
      </c>
      <c r="AG73" s="29">
        <v>7.62</v>
      </c>
      <c r="AH73" s="29">
        <v>14.57</v>
      </c>
      <c r="AI73" s="29">
        <v>21.17</v>
      </c>
      <c r="AJ73" s="29">
        <v>0</v>
      </c>
      <c r="AK73" s="29">
        <v>218.22</v>
      </c>
      <c r="AL73" s="29">
        <v>173.35</v>
      </c>
      <c r="AM73" s="29">
        <v>985.82</v>
      </c>
      <c r="AN73" s="29">
        <v>505.86</v>
      </c>
      <c r="AO73" s="29">
        <v>227.47</v>
      </c>
      <c r="AP73" s="29">
        <v>445.65</v>
      </c>
      <c r="AQ73" s="29">
        <v>170.12</v>
      </c>
      <c r="AR73" s="29">
        <v>673.62</v>
      </c>
      <c r="AS73" s="29">
        <v>572.77</v>
      </c>
      <c r="AT73" s="29">
        <v>820.03</v>
      </c>
      <c r="AU73" s="29">
        <v>927.58</v>
      </c>
      <c r="AV73" s="29">
        <v>279.45999999999998</v>
      </c>
      <c r="AW73" s="29">
        <v>517.32000000000005</v>
      </c>
      <c r="AX73" s="29">
        <v>2928.78</v>
      </c>
      <c r="AY73" s="29">
        <v>0.82</v>
      </c>
      <c r="AZ73" s="29">
        <v>875.6</v>
      </c>
      <c r="BA73" s="29">
        <v>587.58000000000004</v>
      </c>
      <c r="BB73" s="29">
        <v>434.57</v>
      </c>
      <c r="BC73" s="29">
        <v>257.75</v>
      </c>
      <c r="BD73" s="29">
        <v>0.28000000000000003</v>
      </c>
      <c r="BE73" s="29">
        <v>0.08</v>
      </c>
      <c r="BF73" s="29">
        <v>0.06</v>
      </c>
      <c r="BG73" s="29">
        <v>0.15</v>
      </c>
      <c r="BH73" s="29">
        <v>0.18</v>
      </c>
      <c r="BI73" s="29">
        <v>0.67</v>
      </c>
      <c r="BJ73" s="29">
        <v>0</v>
      </c>
      <c r="BK73" s="29">
        <v>3.03</v>
      </c>
      <c r="BL73" s="29">
        <v>0</v>
      </c>
      <c r="BM73" s="29">
        <v>1.19</v>
      </c>
      <c r="BN73" s="29">
        <v>0.05</v>
      </c>
      <c r="BO73" s="29">
        <v>0.1</v>
      </c>
      <c r="BP73" s="29">
        <v>0</v>
      </c>
      <c r="BQ73" s="29">
        <v>0.08</v>
      </c>
      <c r="BR73" s="29">
        <v>0.23</v>
      </c>
      <c r="BS73" s="29">
        <v>5.3</v>
      </c>
      <c r="BT73" s="29">
        <v>0</v>
      </c>
      <c r="BU73" s="29">
        <v>0</v>
      </c>
      <c r="BV73" s="29">
        <v>9.02</v>
      </c>
      <c r="BW73" s="29">
        <v>0.04</v>
      </c>
      <c r="BX73" s="29">
        <v>0</v>
      </c>
      <c r="BY73" s="29">
        <v>0</v>
      </c>
      <c r="BZ73" s="29">
        <v>0</v>
      </c>
      <c r="CA73" s="29">
        <v>0</v>
      </c>
      <c r="CB73" s="29">
        <v>979.03</v>
      </c>
      <c r="CC73" s="29">
        <f>$I$73/$I$74*100</f>
        <v>100</v>
      </c>
      <c r="CD73" s="29">
        <v>4676.93</v>
      </c>
      <c r="CF73" s="29">
        <v>0</v>
      </c>
      <c r="CG73" s="29">
        <v>0</v>
      </c>
      <c r="CH73" s="29">
        <v>0</v>
      </c>
      <c r="CI73" s="29">
        <v>0</v>
      </c>
      <c r="CJ73" s="29">
        <v>0</v>
      </c>
      <c r="CK73" s="29">
        <v>0</v>
      </c>
      <c r="CL73" s="29">
        <v>0</v>
      </c>
      <c r="CM73" s="29">
        <v>0</v>
      </c>
      <c r="CN73" s="29">
        <v>0</v>
      </c>
      <c r="CO73" s="29">
        <v>0</v>
      </c>
      <c r="CP73" s="29">
        <v>1.83</v>
      </c>
    </row>
    <row r="74" spans="1:94" s="29" customFormat="1" x14ac:dyDescent="0.25">
      <c r="B74" s="30" t="s">
        <v>96</v>
      </c>
      <c r="D74" s="29">
        <f>D73</f>
        <v>28.72</v>
      </c>
      <c r="E74" s="29">
        <f t="shared" ref="E74:I74" si="6">E73</f>
        <v>13.77</v>
      </c>
      <c r="F74" s="29">
        <f t="shared" si="6"/>
        <v>26.9</v>
      </c>
      <c r="G74" s="29">
        <f t="shared" si="6"/>
        <v>12.249999999999998</v>
      </c>
      <c r="H74" s="29">
        <f t="shared" si="6"/>
        <v>112.23</v>
      </c>
      <c r="I74" s="29">
        <f t="shared" si="6"/>
        <v>800.99838507499999</v>
      </c>
      <c r="J74" s="29">
        <v>12.16</v>
      </c>
      <c r="K74" s="29">
        <v>9.7200000000000006</v>
      </c>
      <c r="L74" s="29">
        <v>0.45</v>
      </c>
      <c r="M74" s="29">
        <v>0</v>
      </c>
      <c r="N74" s="29">
        <v>9.14</v>
      </c>
      <c r="O74" s="29">
        <v>90.96</v>
      </c>
      <c r="P74" s="29">
        <v>7.59</v>
      </c>
      <c r="Q74" s="29">
        <v>0</v>
      </c>
      <c r="R74" s="29">
        <v>0</v>
      </c>
      <c r="S74" s="29">
        <v>0.89</v>
      </c>
      <c r="T74" s="29">
        <v>6.92</v>
      </c>
      <c r="U74" s="29">
        <v>1054.54</v>
      </c>
      <c r="V74" s="29">
        <v>881.86</v>
      </c>
      <c r="W74" s="29">
        <v>95.89</v>
      </c>
      <c r="X74" s="29">
        <v>84.66</v>
      </c>
      <c r="Y74" s="29">
        <v>427.3</v>
      </c>
      <c r="Z74" s="29">
        <v>7.54</v>
      </c>
      <c r="AA74" s="29">
        <v>4411.83</v>
      </c>
      <c r="AB74" s="29">
        <v>1590.61</v>
      </c>
      <c r="AC74" s="29">
        <v>5547.98</v>
      </c>
      <c r="AD74" s="29">
        <v>8.24</v>
      </c>
      <c r="AE74" s="29">
        <v>0.33</v>
      </c>
      <c r="AF74" s="29">
        <v>1.27</v>
      </c>
      <c r="AG74" s="29">
        <v>7.62</v>
      </c>
      <c r="AH74" s="29">
        <v>14.57</v>
      </c>
      <c r="AI74" s="29">
        <v>21.17</v>
      </c>
      <c r="AJ74" s="29">
        <v>0</v>
      </c>
      <c r="AK74" s="29">
        <v>218.22</v>
      </c>
      <c r="AL74" s="29">
        <v>173.35</v>
      </c>
      <c r="AM74" s="29">
        <v>985.82</v>
      </c>
      <c r="AN74" s="29">
        <v>505.86</v>
      </c>
      <c r="AO74" s="29">
        <v>227.47</v>
      </c>
      <c r="AP74" s="29">
        <v>445.65</v>
      </c>
      <c r="AQ74" s="29">
        <v>170.12</v>
      </c>
      <c r="AR74" s="29">
        <v>673.62</v>
      </c>
      <c r="AS74" s="29">
        <v>572.77</v>
      </c>
      <c r="AT74" s="29">
        <v>820.03</v>
      </c>
      <c r="AU74" s="29">
        <v>927.58</v>
      </c>
      <c r="AV74" s="29">
        <v>279.45999999999998</v>
      </c>
      <c r="AW74" s="29">
        <v>517.32000000000005</v>
      </c>
      <c r="AX74" s="29">
        <v>2928.78</v>
      </c>
      <c r="AY74" s="29">
        <v>0.82</v>
      </c>
      <c r="AZ74" s="29">
        <v>875.6</v>
      </c>
      <c r="BA74" s="29">
        <v>587.58000000000004</v>
      </c>
      <c r="BB74" s="29">
        <v>434.57</v>
      </c>
      <c r="BC74" s="29">
        <v>257.75</v>
      </c>
      <c r="BD74" s="29">
        <v>0.28000000000000003</v>
      </c>
      <c r="BE74" s="29">
        <v>0.08</v>
      </c>
      <c r="BF74" s="29">
        <v>0.06</v>
      </c>
      <c r="BG74" s="29">
        <v>0.15</v>
      </c>
      <c r="BH74" s="29">
        <v>0.18</v>
      </c>
      <c r="BI74" s="29">
        <v>0.67</v>
      </c>
      <c r="BJ74" s="29">
        <v>0</v>
      </c>
      <c r="BK74" s="29">
        <v>3.03</v>
      </c>
      <c r="BL74" s="29">
        <v>0</v>
      </c>
      <c r="BM74" s="29">
        <v>1.19</v>
      </c>
      <c r="BN74" s="29">
        <v>0.05</v>
      </c>
      <c r="BO74" s="29">
        <v>0.1</v>
      </c>
      <c r="BP74" s="29">
        <v>0</v>
      </c>
      <c r="BQ74" s="29">
        <v>0.08</v>
      </c>
      <c r="BR74" s="29">
        <v>0.23</v>
      </c>
      <c r="BS74" s="29">
        <v>5.3</v>
      </c>
      <c r="BT74" s="29">
        <v>0</v>
      </c>
      <c r="BU74" s="29">
        <v>0</v>
      </c>
      <c r="BV74" s="29">
        <v>9.02</v>
      </c>
      <c r="BW74" s="29">
        <v>0.04</v>
      </c>
      <c r="BX74" s="29">
        <v>0</v>
      </c>
      <c r="BY74" s="29">
        <v>0</v>
      </c>
      <c r="BZ74" s="29">
        <v>0</v>
      </c>
      <c r="CA74" s="29">
        <v>0</v>
      </c>
      <c r="CB74" s="29">
        <v>979.03</v>
      </c>
      <c r="CD74" s="29">
        <v>4676.93</v>
      </c>
      <c r="CF74" s="29">
        <v>0</v>
      </c>
      <c r="CG74" s="29">
        <v>0</v>
      </c>
      <c r="CH74" s="29">
        <v>0</v>
      </c>
      <c r="CI74" s="29">
        <v>0</v>
      </c>
      <c r="CJ74" s="29">
        <v>0</v>
      </c>
      <c r="CK74" s="29">
        <v>0</v>
      </c>
      <c r="CL74" s="29">
        <v>0</v>
      </c>
      <c r="CM74" s="29">
        <v>0</v>
      </c>
      <c r="CN74" s="29">
        <v>0</v>
      </c>
      <c r="CO74" s="29">
        <v>0</v>
      </c>
      <c r="CP74" s="29">
        <v>1.83</v>
      </c>
    </row>
    <row r="75" spans="1:94" x14ac:dyDescent="0.25">
      <c r="B75" s="24" t="s">
        <v>120</v>
      </c>
    </row>
    <row r="76" spans="1:94" x14ac:dyDescent="0.25">
      <c r="B76" s="24" t="s">
        <v>89</v>
      </c>
    </row>
    <row r="77" spans="1:94" s="27" customFormat="1" ht="31.5" x14ac:dyDescent="0.25">
      <c r="A77" s="27" t="str">
        <f>"31/2"</f>
        <v>31/2</v>
      </c>
      <c r="B77" s="28" t="s">
        <v>98</v>
      </c>
      <c r="C77" s="27" t="str">
        <f>"250"</f>
        <v>250</v>
      </c>
      <c r="D77" s="27">
        <v>3.21</v>
      </c>
      <c r="E77" s="27">
        <v>1.1000000000000001</v>
      </c>
      <c r="F77" s="27">
        <v>4.96</v>
      </c>
      <c r="G77" s="27">
        <v>0.24</v>
      </c>
      <c r="H77" s="27">
        <v>14.41</v>
      </c>
      <c r="I77" s="33">
        <v>111.11214999999999</v>
      </c>
      <c r="J77" s="27">
        <v>3.14</v>
      </c>
      <c r="K77" s="27">
        <v>0.11</v>
      </c>
      <c r="L77" s="27">
        <v>0</v>
      </c>
      <c r="M77" s="27">
        <v>0</v>
      </c>
      <c r="N77" s="27">
        <v>5.29</v>
      </c>
      <c r="O77" s="27">
        <v>6.94</v>
      </c>
      <c r="P77" s="27">
        <v>2.17</v>
      </c>
      <c r="Q77" s="27">
        <v>0</v>
      </c>
      <c r="R77" s="27">
        <v>0</v>
      </c>
      <c r="S77" s="27">
        <v>0.22</v>
      </c>
      <c r="T77" s="27">
        <v>1.69</v>
      </c>
      <c r="U77" s="27">
        <v>271.73</v>
      </c>
      <c r="V77" s="27">
        <v>309.42</v>
      </c>
      <c r="W77" s="27">
        <v>68.81</v>
      </c>
      <c r="X77" s="27">
        <v>23.55</v>
      </c>
      <c r="Y77" s="27">
        <v>76.75</v>
      </c>
      <c r="Z77" s="27">
        <v>0.71</v>
      </c>
      <c r="AA77" s="27">
        <v>27.5</v>
      </c>
      <c r="AB77" s="27">
        <v>1685.03</v>
      </c>
      <c r="AC77" s="27">
        <v>339.53</v>
      </c>
      <c r="AD77" s="27">
        <v>0.28000000000000003</v>
      </c>
      <c r="AE77" s="27">
        <v>7.0000000000000007E-2</v>
      </c>
      <c r="AF77" s="27">
        <v>0.1</v>
      </c>
      <c r="AG77" s="27">
        <v>0.69</v>
      </c>
      <c r="AH77" s="27">
        <v>1.46</v>
      </c>
      <c r="AI77" s="27">
        <v>6.9</v>
      </c>
      <c r="AJ77" s="27">
        <v>0</v>
      </c>
      <c r="AK77" s="27">
        <v>85.04</v>
      </c>
      <c r="AL77" s="27">
        <v>82.25</v>
      </c>
      <c r="AM77" s="27">
        <v>208.5</v>
      </c>
      <c r="AN77" s="27">
        <v>160.63</v>
      </c>
      <c r="AO77" s="27">
        <v>47.78</v>
      </c>
      <c r="AP77" s="27">
        <v>109.71</v>
      </c>
      <c r="AQ77" s="27">
        <v>35.65</v>
      </c>
      <c r="AR77" s="27">
        <v>123.9</v>
      </c>
      <c r="AS77" s="27">
        <v>72.28</v>
      </c>
      <c r="AT77" s="27">
        <v>129.28</v>
      </c>
      <c r="AU77" s="27">
        <v>157.54</v>
      </c>
      <c r="AV77" s="27">
        <v>31.57</v>
      </c>
      <c r="AW77" s="27">
        <v>64.37</v>
      </c>
      <c r="AX77" s="27">
        <v>346.3</v>
      </c>
      <c r="AY77" s="27">
        <v>0</v>
      </c>
      <c r="AZ77" s="27">
        <v>94.97</v>
      </c>
      <c r="BA77" s="27">
        <v>73.48</v>
      </c>
      <c r="BB77" s="27">
        <v>115.69</v>
      </c>
      <c r="BC77" s="27">
        <v>32.659999999999997</v>
      </c>
      <c r="BD77" s="27">
        <v>0.13</v>
      </c>
      <c r="BE77" s="27">
        <v>0.06</v>
      </c>
      <c r="BF77" s="27">
        <v>0.03</v>
      </c>
      <c r="BG77" s="27">
        <v>7.0000000000000007E-2</v>
      </c>
      <c r="BH77" s="27">
        <v>0.08</v>
      </c>
      <c r="BI77" s="27">
        <v>0.39</v>
      </c>
      <c r="BJ77" s="27">
        <v>0</v>
      </c>
      <c r="BK77" s="27">
        <v>1.1100000000000001</v>
      </c>
      <c r="BL77" s="27">
        <v>0</v>
      </c>
      <c r="BM77" s="27">
        <v>0.34</v>
      </c>
      <c r="BN77" s="27">
        <v>0</v>
      </c>
      <c r="BO77" s="27">
        <v>0</v>
      </c>
      <c r="BP77" s="27">
        <v>0</v>
      </c>
      <c r="BQ77" s="27">
        <v>0.08</v>
      </c>
      <c r="BR77" s="27">
        <v>0.12</v>
      </c>
      <c r="BS77" s="27">
        <v>0.92</v>
      </c>
      <c r="BT77" s="27">
        <v>0</v>
      </c>
      <c r="BU77" s="27">
        <v>0</v>
      </c>
      <c r="BV77" s="27">
        <v>0.09</v>
      </c>
      <c r="BW77" s="27">
        <v>0.01</v>
      </c>
      <c r="BX77" s="27">
        <v>0</v>
      </c>
      <c r="BY77" s="27">
        <v>0</v>
      </c>
      <c r="BZ77" s="27">
        <v>0</v>
      </c>
      <c r="CA77" s="27">
        <v>0</v>
      </c>
      <c r="CB77" s="27">
        <v>285.25</v>
      </c>
      <c r="CD77" s="27">
        <v>308.33999999999997</v>
      </c>
      <c r="CF77" s="27">
        <v>0</v>
      </c>
      <c r="CG77" s="27">
        <v>0</v>
      </c>
      <c r="CH77" s="27">
        <v>0</v>
      </c>
      <c r="CI77" s="27">
        <v>0</v>
      </c>
      <c r="CJ77" s="27">
        <v>0</v>
      </c>
      <c r="CK77" s="27">
        <v>0</v>
      </c>
      <c r="CL77" s="27">
        <v>0</v>
      </c>
      <c r="CM77" s="27">
        <v>0</v>
      </c>
      <c r="CN77" s="27">
        <v>0</v>
      </c>
      <c r="CO77" s="27">
        <v>0</v>
      </c>
      <c r="CP77" s="27">
        <v>0.5</v>
      </c>
    </row>
    <row r="78" spans="1:94" s="27" customFormat="1" ht="31.5" x14ac:dyDescent="0.25">
      <c r="A78" s="27" t="str">
        <f>"5/9"</f>
        <v>5/9</v>
      </c>
      <c r="B78" s="28" t="s">
        <v>121</v>
      </c>
      <c r="C78" s="27" t="str">
        <f>"90"</f>
        <v>90</v>
      </c>
      <c r="D78" s="27">
        <v>11.26</v>
      </c>
      <c r="E78" s="27">
        <v>9.67</v>
      </c>
      <c r="F78" s="27">
        <v>18.68</v>
      </c>
      <c r="G78" s="27">
        <v>1.5</v>
      </c>
      <c r="H78" s="27">
        <v>10.7</v>
      </c>
      <c r="I78" s="33">
        <v>256.08390300000002</v>
      </c>
      <c r="J78" s="27">
        <v>8.5500000000000007</v>
      </c>
      <c r="K78" s="27">
        <v>1.17</v>
      </c>
      <c r="L78" s="27">
        <v>0</v>
      </c>
      <c r="M78" s="27">
        <v>0</v>
      </c>
      <c r="N78" s="27">
        <v>1.27</v>
      </c>
      <c r="O78" s="27">
        <v>9.14</v>
      </c>
      <c r="P78" s="27">
        <v>0.28999999999999998</v>
      </c>
      <c r="Q78" s="27">
        <v>0</v>
      </c>
      <c r="R78" s="27">
        <v>0</v>
      </c>
      <c r="S78" s="27">
        <v>0.02</v>
      </c>
      <c r="T78" s="27">
        <v>1.46</v>
      </c>
      <c r="U78" s="27">
        <v>190.68</v>
      </c>
      <c r="V78" s="27">
        <v>198.41</v>
      </c>
      <c r="W78" s="27">
        <v>31.35</v>
      </c>
      <c r="X78" s="27">
        <v>19.25</v>
      </c>
      <c r="Y78" s="27">
        <v>116.52</v>
      </c>
      <c r="Z78" s="27">
        <v>1.22</v>
      </c>
      <c r="AA78" s="27">
        <v>3.6</v>
      </c>
      <c r="AB78" s="27">
        <v>2.25</v>
      </c>
      <c r="AC78" s="27">
        <v>4.95</v>
      </c>
      <c r="AD78" s="27">
        <v>1.18</v>
      </c>
      <c r="AE78" s="27">
        <v>0.33</v>
      </c>
      <c r="AF78" s="27">
        <v>0.12</v>
      </c>
      <c r="AG78" s="27">
        <v>1.69</v>
      </c>
      <c r="AH78" s="27">
        <v>4.3099999999999996</v>
      </c>
      <c r="AI78" s="27">
        <v>0.06</v>
      </c>
      <c r="AJ78" s="27">
        <v>0</v>
      </c>
      <c r="AK78" s="27">
        <v>594.16999999999996</v>
      </c>
      <c r="AL78" s="27">
        <v>515.20000000000005</v>
      </c>
      <c r="AM78" s="27">
        <v>858.91</v>
      </c>
      <c r="AN78" s="27">
        <v>870.54</v>
      </c>
      <c r="AO78" s="27">
        <v>255.69</v>
      </c>
      <c r="AP78" s="27">
        <v>488.65</v>
      </c>
      <c r="AQ78" s="27">
        <v>147.22999999999999</v>
      </c>
      <c r="AR78" s="27">
        <v>481.35</v>
      </c>
      <c r="AS78" s="27">
        <v>541.32000000000005</v>
      </c>
      <c r="AT78" s="27">
        <v>626.94000000000005</v>
      </c>
      <c r="AU78" s="27">
        <v>895.13</v>
      </c>
      <c r="AV78" s="27">
        <v>395.51</v>
      </c>
      <c r="AW78" s="27">
        <v>495.51</v>
      </c>
      <c r="AX78" s="27">
        <v>1879.12</v>
      </c>
      <c r="AY78" s="27">
        <v>107.56</v>
      </c>
      <c r="AZ78" s="27">
        <v>563.91999999999996</v>
      </c>
      <c r="BA78" s="27">
        <v>455.55</v>
      </c>
      <c r="BB78" s="27">
        <v>411.26</v>
      </c>
      <c r="BC78" s="27">
        <v>155.51</v>
      </c>
      <c r="BD78" s="27">
        <v>0</v>
      </c>
      <c r="BE78" s="27">
        <v>0</v>
      </c>
      <c r="BF78" s="27">
        <v>0</v>
      </c>
      <c r="BG78" s="27">
        <v>0</v>
      </c>
      <c r="BH78" s="27">
        <v>0</v>
      </c>
      <c r="BI78" s="27">
        <v>0</v>
      </c>
      <c r="BJ78" s="27">
        <v>0</v>
      </c>
      <c r="BK78" s="27">
        <v>0.1</v>
      </c>
      <c r="BL78" s="27">
        <v>0</v>
      </c>
      <c r="BM78" s="27">
        <v>0.06</v>
      </c>
      <c r="BN78" s="27">
        <v>0</v>
      </c>
      <c r="BO78" s="27">
        <v>0.01</v>
      </c>
      <c r="BP78" s="27">
        <v>0</v>
      </c>
      <c r="BQ78" s="27">
        <v>0</v>
      </c>
      <c r="BR78" s="27">
        <v>0</v>
      </c>
      <c r="BS78" s="27">
        <v>0.33</v>
      </c>
      <c r="BT78" s="27">
        <v>0</v>
      </c>
      <c r="BU78" s="27">
        <v>0</v>
      </c>
      <c r="BV78" s="27">
        <v>0.86</v>
      </c>
      <c r="BW78" s="27">
        <v>0</v>
      </c>
      <c r="BX78" s="27">
        <v>0</v>
      </c>
      <c r="BY78" s="27">
        <v>0</v>
      </c>
      <c r="BZ78" s="27">
        <v>0</v>
      </c>
      <c r="CA78" s="27">
        <v>0</v>
      </c>
      <c r="CB78" s="27">
        <v>59.77</v>
      </c>
      <c r="CD78" s="27">
        <v>3.98</v>
      </c>
      <c r="CF78" s="27">
        <v>0</v>
      </c>
      <c r="CG78" s="27">
        <v>0</v>
      </c>
      <c r="CH78" s="27">
        <v>0</v>
      </c>
      <c r="CI78" s="27">
        <v>0</v>
      </c>
      <c r="CJ78" s="27">
        <v>0</v>
      </c>
      <c r="CK78" s="27">
        <v>0</v>
      </c>
      <c r="CL78" s="27">
        <v>0</v>
      </c>
      <c r="CM78" s="27">
        <v>0</v>
      </c>
      <c r="CN78" s="27">
        <v>0</v>
      </c>
      <c r="CO78" s="27">
        <v>0</v>
      </c>
      <c r="CP78" s="27">
        <v>0.45</v>
      </c>
    </row>
    <row r="79" spans="1:94" s="27" customFormat="1" x14ac:dyDescent="0.25">
      <c r="A79" s="27" t="str">
        <f>"11/3"</f>
        <v>11/3</v>
      </c>
      <c r="B79" s="28" t="s">
        <v>122</v>
      </c>
      <c r="C79" s="27" t="str">
        <f>"150"</f>
        <v>150</v>
      </c>
      <c r="D79" s="27">
        <v>3.5</v>
      </c>
      <c r="E79" s="27">
        <v>0</v>
      </c>
      <c r="F79" s="27">
        <v>2.85</v>
      </c>
      <c r="G79" s="27">
        <v>3.24</v>
      </c>
      <c r="H79" s="27">
        <v>17.350000000000001</v>
      </c>
      <c r="I79" s="33">
        <v>101.11583900000009</v>
      </c>
      <c r="J79" s="27">
        <v>0.38</v>
      </c>
      <c r="K79" s="27">
        <v>1.95</v>
      </c>
      <c r="L79" s="27">
        <v>0</v>
      </c>
      <c r="M79" s="27">
        <v>0</v>
      </c>
      <c r="N79" s="27">
        <v>11.52</v>
      </c>
      <c r="O79" s="27">
        <v>2.04</v>
      </c>
      <c r="P79" s="27">
        <v>3.79</v>
      </c>
      <c r="Q79" s="27">
        <v>0</v>
      </c>
      <c r="R79" s="27">
        <v>0</v>
      </c>
      <c r="S79" s="27">
        <v>0.57999999999999996</v>
      </c>
      <c r="T79" s="27">
        <v>1.83</v>
      </c>
      <c r="U79" s="27">
        <v>170.93</v>
      </c>
      <c r="V79" s="27">
        <v>493.93</v>
      </c>
      <c r="W79" s="27">
        <v>79.87</v>
      </c>
      <c r="X79" s="27">
        <v>30.33</v>
      </c>
      <c r="Y79" s="27">
        <v>60.61</v>
      </c>
      <c r="Z79" s="27">
        <v>1.1000000000000001</v>
      </c>
      <c r="AA79" s="27">
        <v>0</v>
      </c>
      <c r="AB79" s="27">
        <v>1467.2</v>
      </c>
      <c r="AC79" s="27">
        <v>305.10000000000002</v>
      </c>
      <c r="AD79" s="27">
        <v>1.62</v>
      </c>
      <c r="AE79" s="27">
        <v>0.05</v>
      </c>
      <c r="AF79" s="27">
        <v>7.0000000000000007E-2</v>
      </c>
      <c r="AG79" s="27">
        <v>1.1200000000000001</v>
      </c>
      <c r="AH79" s="27">
        <v>1.84</v>
      </c>
      <c r="AI79" s="27">
        <v>31.3</v>
      </c>
      <c r="AJ79" s="27">
        <v>0</v>
      </c>
      <c r="AK79" s="27">
        <v>13.28</v>
      </c>
      <c r="AL79" s="27">
        <v>12.13</v>
      </c>
      <c r="AM79" s="27">
        <v>131.21</v>
      </c>
      <c r="AN79" s="27">
        <v>109.89</v>
      </c>
      <c r="AO79" s="27">
        <v>40.74</v>
      </c>
      <c r="AP79" s="27">
        <v>85.19</v>
      </c>
      <c r="AQ79" s="27">
        <v>19.93</v>
      </c>
      <c r="AR79" s="27">
        <v>107.96</v>
      </c>
      <c r="AS79" s="27">
        <v>129.54</v>
      </c>
      <c r="AT79" s="27">
        <v>152.91</v>
      </c>
      <c r="AU79" s="27">
        <v>303.48</v>
      </c>
      <c r="AV79" s="27">
        <v>52.38</v>
      </c>
      <c r="AW79" s="27">
        <v>89.07</v>
      </c>
      <c r="AX79" s="27">
        <v>559.46</v>
      </c>
      <c r="AY79" s="27">
        <v>0</v>
      </c>
      <c r="AZ79" s="27">
        <v>125.87</v>
      </c>
      <c r="BA79" s="27">
        <v>113.04</v>
      </c>
      <c r="BB79" s="27">
        <v>89.49</v>
      </c>
      <c r="BC79" s="27">
        <v>39.29</v>
      </c>
      <c r="BD79" s="27">
        <v>0</v>
      </c>
      <c r="BE79" s="27">
        <v>0</v>
      </c>
      <c r="BF79" s="27">
        <v>0</v>
      </c>
      <c r="BG79" s="27">
        <v>0</v>
      </c>
      <c r="BH79" s="27">
        <v>0</v>
      </c>
      <c r="BI79" s="27">
        <v>0</v>
      </c>
      <c r="BJ79" s="27">
        <v>0</v>
      </c>
      <c r="BK79" s="27">
        <v>0.17</v>
      </c>
      <c r="BL79" s="27">
        <v>0</v>
      </c>
      <c r="BM79" s="27">
        <v>0.11</v>
      </c>
      <c r="BN79" s="27">
        <v>0.01</v>
      </c>
      <c r="BO79" s="27">
        <v>0.02</v>
      </c>
      <c r="BP79" s="27">
        <v>0</v>
      </c>
      <c r="BQ79" s="27">
        <v>0</v>
      </c>
      <c r="BR79" s="27">
        <v>0</v>
      </c>
      <c r="BS79" s="27">
        <v>0.63</v>
      </c>
      <c r="BT79" s="27">
        <v>0</v>
      </c>
      <c r="BU79" s="27">
        <v>0</v>
      </c>
      <c r="BV79" s="27">
        <v>1.79</v>
      </c>
      <c r="BW79" s="27">
        <v>0</v>
      </c>
      <c r="BX79" s="27">
        <v>0</v>
      </c>
      <c r="BY79" s="27">
        <v>0</v>
      </c>
      <c r="BZ79" s="27">
        <v>0</v>
      </c>
      <c r="CA79" s="27">
        <v>0</v>
      </c>
      <c r="CB79" s="27">
        <v>210.91</v>
      </c>
      <c r="CD79" s="27">
        <v>244.53</v>
      </c>
      <c r="CF79" s="27">
        <v>0</v>
      </c>
      <c r="CG79" s="27">
        <v>0</v>
      </c>
      <c r="CH79" s="27">
        <v>0</v>
      </c>
      <c r="CI79" s="27">
        <v>0</v>
      </c>
      <c r="CJ79" s="27">
        <v>0</v>
      </c>
      <c r="CK79" s="27">
        <v>0</v>
      </c>
      <c r="CL79" s="27">
        <v>0</v>
      </c>
      <c r="CM79" s="27">
        <v>0</v>
      </c>
      <c r="CN79" s="27">
        <v>0</v>
      </c>
      <c r="CO79" s="27">
        <v>3</v>
      </c>
      <c r="CP79" s="27">
        <v>0.38</v>
      </c>
    </row>
    <row r="80" spans="1:94" s="27" customFormat="1" x14ac:dyDescent="0.25">
      <c r="A80" s="27" t="str">
        <f>"37/10"</f>
        <v>37/10</v>
      </c>
      <c r="B80" s="28" t="s">
        <v>123</v>
      </c>
      <c r="C80" s="27" t="str">
        <f>"200"</f>
        <v>200</v>
      </c>
      <c r="D80" s="27">
        <v>0.24</v>
      </c>
      <c r="E80" s="27">
        <v>0</v>
      </c>
      <c r="F80" s="27">
        <v>0.1</v>
      </c>
      <c r="G80" s="27">
        <v>0.1</v>
      </c>
      <c r="H80" s="27">
        <v>14.6</v>
      </c>
      <c r="I80" s="33">
        <v>55.735010000000003</v>
      </c>
      <c r="J80" s="27">
        <v>0.02</v>
      </c>
      <c r="K80" s="27">
        <v>0</v>
      </c>
      <c r="L80" s="27">
        <v>0</v>
      </c>
      <c r="M80" s="27">
        <v>0</v>
      </c>
      <c r="N80" s="27">
        <v>12.63</v>
      </c>
      <c r="O80" s="27">
        <v>0.43</v>
      </c>
      <c r="P80" s="27">
        <v>1.54</v>
      </c>
      <c r="Q80" s="27">
        <v>0</v>
      </c>
      <c r="R80" s="27">
        <v>0</v>
      </c>
      <c r="S80" s="27">
        <v>0.35</v>
      </c>
      <c r="T80" s="27">
        <v>0.34</v>
      </c>
      <c r="U80" s="27">
        <v>0.84</v>
      </c>
      <c r="V80" s="27">
        <v>3.71</v>
      </c>
      <c r="W80" s="27">
        <v>4.37</v>
      </c>
      <c r="X80" s="27">
        <v>1.1399999999999999</v>
      </c>
      <c r="Y80" s="27">
        <v>1.1200000000000001</v>
      </c>
      <c r="Z80" s="27">
        <v>0.22</v>
      </c>
      <c r="AA80" s="27">
        <v>0</v>
      </c>
      <c r="AB80" s="27">
        <v>351</v>
      </c>
      <c r="AC80" s="27">
        <v>65.099999999999994</v>
      </c>
      <c r="AD80" s="27">
        <v>0.26</v>
      </c>
      <c r="AE80" s="27">
        <v>0.01</v>
      </c>
      <c r="AF80" s="27">
        <v>0.02</v>
      </c>
      <c r="AG80" s="27">
        <v>0.08</v>
      </c>
      <c r="AH80" s="27">
        <v>0.11</v>
      </c>
      <c r="AI80" s="27">
        <v>39</v>
      </c>
      <c r="AJ80" s="27">
        <v>0</v>
      </c>
      <c r="AK80" s="27">
        <v>0</v>
      </c>
      <c r="AL80" s="27">
        <v>0</v>
      </c>
      <c r="AM80" s="27">
        <v>0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27">
        <v>0</v>
      </c>
      <c r="AT80" s="27">
        <v>0</v>
      </c>
      <c r="AU80" s="27">
        <v>0</v>
      </c>
      <c r="AV80" s="27">
        <v>0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27">
        <v>0</v>
      </c>
      <c r="BG80" s="27">
        <v>0</v>
      </c>
      <c r="BH80" s="27">
        <v>0</v>
      </c>
      <c r="BI80" s="27">
        <v>0</v>
      </c>
      <c r="BJ80" s="27">
        <v>0</v>
      </c>
      <c r="BK80" s="27">
        <v>0</v>
      </c>
      <c r="BL80" s="27">
        <v>0</v>
      </c>
      <c r="BM80" s="27">
        <v>0</v>
      </c>
      <c r="BN80" s="27">
        <v>0</v>
      </c>
      <c r="BO80" s="27">
        <v>0</v>
      </c>
      <c r="BP80" s="27">
        <v>0</v>
      </c>
      <c r="BQ80" s="27">
        <v>0</v>
      </c>
      <c r="BR80" s="27">
        <v>0</v>
      </c>
      <c r="BS80" s="27">
        <v>0</v>
      </c>
      <c r="BT80" s="27">
        <v>0</v>
      </c>
      <c r="BU80" s="27">
        <v>0</v>
      </c>
      <c r="BV80" s="27">
        <v>0</v>
      </c>
      <c r="BW80" s="27">
        <v>0</v>
      </c>
      <c r="BX80" s="27">
        <v>0</v>
      </c>
      <c r="BY80" s="27">
        <v>0</v>
      </c>
      <c r="BZ80" s="27">
        <v>0</v>
      </c>
      <c r="CA80" s="27">
        <v>0</v>
      </c>
      <c r="CB80" s="27">
        <v>239.01</v>
      </c>
      <c r="CD80" s="27">
        <v>58.5</v>
      </c>
      <c r="CF80" s="27">
        <v>0</v>
      </c>
      <c r="CG80" s="27">
        <v>0</v>
      </c>
      <c r="CH80" s="27">
        <v>0</v>
      </c>
      <c r="CI80" s="27">
        <v>0</v>
      </c>
      <c r="CJ80" s="27">
        <v>0</v>
      </c>
      <c r="CK80" s="27">
        <v>0</v>
      </c>
      <c r="CL80" s="27">
        <v>0</v>
      </c>
      <c r="CM80" s="27">
        <v>0</v>
      </c>
      <c r="CN80" s="27">
        <v>0</v>
      </c>
      <c r="CO80" s="27">
        <v>10</v>
      </c>
      <c r="CP80" s="27">
        <v>0</v>
      </c>
    </row>
    <row r="81" spans="1:94" s="27" customFormat="1" x14ac:dyDescent="0.25">
      <c r="A81" s="27" t="str">
        <f>"-"</f>
        <v>-</v>
      </c>
      <c r="B81" s="28" t="s">
        <v>93</v>
      </c>
      <c r="C81" s="27" t="str">
        <f>"31"</f>
        <v>31</v>
      </c>
      <c r="D81" s="27">
        <v>2.0499999999999998</v>
      </c>
      <c r="E81" s="27">
        <v>0</v>
      </c>
      <c r="F81" s="27">
        <v>0.37</v>
      </c>
      <c r="G81" s="27">
        <v>0.37</v>
      </c>
      <c r="H81" s="27">
        <v>12.93</v>
      </c>
      <c r="I81" s="33">
        <v>59.947799999999994</v>
      </c>
      <c r="J81" s="27">
        <v>0.06</v>
      </c>
      <c r="K81" s="27">
        <v>0</v>
      </c>
      <c r="L81" s="27">
        <v>0</v>
      </c>
      <c r="M81" s="27">
        <v>0</v>
      </c>
      <c r="N81" s="27">
        <v>0.37</v>
      </c>
      <c r="O81" s="27">
        <v>9.98</v>
      </c>
      <c r="P81" s="27">
        <v>2.57</v>
      </c>
      <c r="Q81" s="27">
        <v>0</v>
      </c>
      <c r="R81" s="27">
        <v>0</v>
      </c>
      <c r="S81" s="27">
        <v>0.31</v>
      </c>
      <c r="T81" s="27">
        <v>0.78</v>
      </c>
      <c r="U81" s="27">
        <v>189.1</v>
      </c>
      <c r="V81" s="27">
        <v>75.95</v>
      </c>
      <c r="W81" s="27">
        <v>10.85</v>
      </c>
      <c r="X81" s="27">
        <v>14.57</v>
      </c>
      <c r="Y81" s="27">
        <v>48.98</v>
      </c>
      <c r="Z81" s="27">
        <v>1.21</v>
      </c>
      <c r="AA81" s="27">
        <v>0</v>
      </c>
      <c r="AB81" s="27">
        <v>1.55</v>
      </c>
      <c r="AC81" s="27">
        <v>0.31</v>
      </c>
      <c r="AD81" s="27">
        <v>0.43</v>
      </c>
      <c r="AE81" s="27">
        <v>0.06</v>
      </c>
      <c r="AF81" s="27">
        <v>0.02</v>
      </c>
      <c r="AG81" s="27">
        <v>0.22</v>
      </c>
      <c r="AH81" s="27">
        <v>0.62</v>
      </c>
      <c r="AI81" s="27">
        <v>0</v>
      </c>
      <c r="AJ81" s="27">
        <v>0</v>
      </c>
      <c r="AK81" s="27">
        <v>0</v>
      </c>
      <c r="AL81" s="27">
        <v>0</v>
      </c>
      <c r="AM81" s="27">
        <v>132.37</v>
      </c>
      <c r="AN81" s="27">
        <v>69.13</v>
      </c>
      <c r="AO81" s="27">
        <v>28.83</v>
      </c>
      <c r="AP81" s="27">
        <v>61.38</v>
      </c>
      <c r="AQ81" s="27">
        <v>24.8</v>
      </c>
      <c r="AR81" s="27">
        <v>115.01</v>
      </c>
      <c r="AS81" s="27">
        <v>92.07</v>
      </c>
      <c r="AT81" s="27">
        <v>90.21</v>
      </c>
      <c r="AU81" s="27">
        <v>143.84</v>
      </c>
      <c r="AV81" s="27">
        <v>38.44</v>
      </c>
      <c r="AW81" s="27">
        <v>96.1</v>
      </c>
      <c r="AX81" s="27">
        <v>473.99</v>
      </c>
      <c r="AY81" s="27">
        <v>0</v>
      </c>
      <c r="AZ81" s="27">
        <v>163.06</v>
      </c>
      <c r="BA81" s="27">
        <v>90.21</v>
      </c>
      <c r="BB81" s="27">
        <v>55.8</v>
      </c>
      <c r="BC81" s="27">
        <v>40.299999999999997</v>
      </c>
      <c r="BD81" s="27">
        <v>0</v>
      </c>
      <c r="BE81" s="27">
        <v>0</v>
      </c>
      <c r="BF81" s="27">
        <v>0</v>
      </c>
      <c r="BG81" s="27">
        <v>0</v>
      </c>
      <c r="BH81" s="27">
        <v>0</v>
      </c>
      <c r="BI81" s="27">
        <v>0</v>
      </c>
      <c r="BJ81" s="27">
        <v>0</v>
      </c>
      <c r="BK81" s="27">
        <v>0.04</v>
      </c>
      <c r="BL81" s="27">
        <v>0</v>
      </c>
      <c r="BM81" s="27">
        <v>0</v>
      </c>
      <c r="BN81" s="27">
        <v>0.01</v>
      </c>
      <c r="BO81" s="27">
        <v>0</v>
      </c>
      <c r="BP81" s="27">
        <v>0</v>
      </c>
      <c r="BQ81" s="27">
        <v>0</v>
      </c>
      <c r="BR81" s="27">
        <v>0</v>
      </c>
      <c r="BS81" s="27">
        <v>0.03</v>
      </c>
      <c r="BT81" s="27">
        <v>0</v>
      </c>
      <c r="BU81" s="27">
        <v>0</v>
      </c>
      <c r="BV81" s="27">
        <v>0.15</v>
      </c>
      <c r="BW81" s="27">
        <v>0.02</v>
      </c>
      <c r="BX81" s="27">
        <v>0</v>
      </c>
      <c r="BY81" s="27">
        <v>0</v>
      </c>
      <c r="BZ81" s="27">
        <v>0</v>
      </c>
      <c r="CA81" s="27">
        <v>0</v>
      </c>
      <c r="CB81" s="27">
        <v>14.57</v>
      </c>
      <c r="CD81" s="27">
        <v>0.26</v>
      </c>
      <c r="CF81" s="27">
        <v>0</v>
      </c>
      <c r="CG81" s="27">
        <v>0</v>
      </c>
      <c r="CH81" s="27">
        <v>0</v>
      </c>
      <c r="CI81" s="27">
        <v>0</v>
      </c>
      <c r="CJ81" s="27">
        <v>0</v>
      </c>
      <c r="CK81" s="27">
        <v>0</v>
      </c>
      <c r="CL81" s="27">
        <v>0</v>
      </c>
      <c r="CM81" s="27">
        <v>0</v>
      </c>
      <c r="CN81" s="27">
        <v>0</v>
      </c>
      <c r="CO81" s="27">
        <v>0</v>
      </c>
      <c r="CP81" s="27">
        <v>0</v>
      </c>
    </row>
    <row r="82" spans="1:94" s="27" customFormat="1" x14ac:dyDescent="0.25">
      <c r="A82" s="27" t="str">
        <f>"-"</f>
        <v>-</v>
      </c>
      <c r="B82" s="28" t="s">
        <v>94</v>
      </c>
      <c r="C82" s="27" t="str">
        <f>"31"</f>
        <v>31</v>
      </c>
      <c r="D82" s="27">
        <v>2.0499999999999998</v>
      </c>
      <c r="E82" s="27">
        <v>0</v>
      </c>
      <c r="F82" s="27">
        <v>0.2</v>
      </c>
      <c r="G82" s="27">
        <v>0.2</v>
      </c>
      <c r="H82" s="27">
        <v>14.54</v>
      </c>
      <c r="I82" s="33">
        <v>69.409309999999991</v>
      </c>
      <c r="J82" s="27">
        <v>0</v>
      </c>
      <c r="K82" s="27">
        <v>0</v>
      </c>
      <c r="L82" s="27">
        <v>0</v>
      </c>
      <c r="M82" s="27">
        <v>0</v>
      </c>
      <c r="N82" s="27">
        <v>0.34</v>
      </c>
      <c r="O82" s="27">
        <v>14.14</v>
      </c>
      <c r="P82" s="27">
        <v>0.06</v>
      </c>
      <c r="Q82" s="27">
        <v>0</v>
      </c>
      <c r="R82" s="27">
        <v>0</v>
      </c>
      <c r="S82" s="27">
        <v>0</v>
      </c>
      <c r="T82" s="27">
        <v>0.56000000000000005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0</v>
      </c>
      <c r="AA82" s="27">
        <v>0</v>
      </c>
      <c r="AB82" s="27">
        <v>0</v>
      </c>
      <c r="AC82" s="27">
        <v>0</v>
      </c>
      <c r="AD82" s="27">
        <v>0</v>
      </c>
      <c r="AE82" s="27">
        <v>0</v>
      </c>
      <c r="AF82" s="27">
        <v>0</v>
      </c>
      <c r="AG82" s="27">
        <v>0</v>
      </c>
      <c r="AH82" s="27">
        <v>0</v>
      </c>
      <c r="AI82" s="27">
        <v>0</v>
      </c>
      <c r="AJ82" s="27">
        <v>0</v>
      </c>
      <c r="AK82" s="27">
        <v>0</v>
      </c>
      <c r="AL82" s="27">
        <v>0</v>
      </c>
      <c r="AM82" s="27">
        <v>157.77000000000001</v>
      </c>
      <c r="AN82" s="27">
        <v>52.32</v>
      </c>
      <c r="AO82" s="27">
        <v>31.02</v>
      </c>
      <c r="AP82" s="27">
        <v>62.03</v>
      </c>
      <c r="AQ82" s="27">
        <v>23.46</v>
      </c>
      <c r="AR82" s="27">
        <v>112.2</v>
      </c>
      <c r="AS82" s="27">
        <v>69.58</v>
      </c>
      <c r="AT82" s="27">
        <v>97.09</v>
      </c>
      <c r="AU82" s="27">
        <v>80.099999999999994</v>
      </c>
      <c r="AV82" s="27">
        <v>42.07</v>
      </c>
      <c r="AW82" s="27">
        <v>74.44</v>
      </c>
      <c r="AX82" s="27">
        <v>622.47</v>
      </c>
      <c r="AY82" s="27">
        <v>0</v>
      </c>
      <c r="AZ82" s="27">
        <v>202.81</v>
      </c>
      <c r="BA82" s="27">
        <v>88.19</v>
      </c>
      <c r="BB82" s="27">
        <v>58.52</v>
      </c>
      <c r="BC82" s="27">
        <v>46.39</v>
      </c>
      <c r="BD82" s="27">
        <v>0</v>
      </c>
      <c r="BE82" s="27">
        <v>0</v>
      </c>
      <c r="BF82" s="27">
        <v>0</v>
      </c>
      <c r="BG82" s="27">
        <v>0</v>
      </c>
      <c r="BH82" s="27">
        <v>0</v>
      </c>
      <c r="BI82" s="27">
        <v>0</v>
      </c>
      <c r="BJ82" s="27">
        <v>0</v>
      </c>
      <c r="BK82" s="27">
        <v>0.02</v>
      </c>
      <c r="BL82" s="27">
        <v>0</v>
      </c>
      <c r="BM82" s="27">
        <v>0</v>
      </c>
      <c r="BN82" s="27">
        <v>0</v>
      </c>
      <c r="BO82" s="27">
        <v>0</v>
      </c>
      <c r="BP82" s="27">
        <v>0</v>
      </c>
      <c r="BQ82" s="27">
        <v>0</v>
      </c>
      <c r="BR82" s="27">
        <v>0</v>
      </c>
      <c r="BS82" s="27">
        <v>0.02</v>
      </c>
      <c r="BT82" s="27">
        <v>0</v>
      </c>
      <c r="BU82" s="27">
        <v>0</v>
      </c>
      <c r="BV82" s="27">
        <v>0.09</v>
      </c>
      <c r="BW82" s="27">
        <v>0</v>
      </c>
      <c r="BX82" s="27">
        <v>0</v>
      </c>
      <c r="BY82" s="27">
        <v>0</v>
      </c>
      <c r="BZ82" s="27">
        <v>0</v>
      </c>
      <c r="CA82" s="27">
        <v>0</v>
      </c>
      <c r="CB82" s="27">
        <v>12.12</v>
      </c>
      <c r="CD82" s="27">
        <v>0</v>
      </c>
      <c r="CF82" s="27">
        <v>0</v>
      </c>
      <c r="CG82" s="27">
        <v>0</v>
      </c>
      <c r="CH82" s="27">
        <v>0</v>
      </c>
      <c r="CI82" s="27">
        <v>0</v>
      </c>
      <c r="CJ82" s="27">
        <v>0</v>
      </c>
      <c r="CK82" s="27">
        <v>0</v>
      </c>
      <c r="CL82" s="27">
        <v>0</v>
      </c>
      <c r="CM82" s="27">
        <v>0</v>
      </c>
      <c r="CN82" s="27">
        <v>0</v>
      </c>
      <c r="CO82" s="27">
        <v>0</v>
      </c>
      <c r="CP82" s="27">
        <v>0</v>
      </c>
    </row>
    <row r="83" spans="1:94" s="25" customFormat="1" x14ac:dyDescent="0.25">
      <c r="A83" s="25" t="str">
        <f>"40/2"</f>
        <v>40/2</v>
      </c>
      <c r="B83" s="26" t="s">
        <v>124</v>
      </c>
      <c r="C83" s="25" t="str">
        <f>"30"</f>
        <v>30</v>
      </c>
      <c r="D83" s="25">
        <v>2.57</v>
      </c>
      <c r="E83" s="25">
        <v>0</v>
      </c>
      <c r="F83" s="25">
        <v>0.25</v>
      </c>
      <c r="G83" s="25">
        <v>0.28999999999999998</v>
      </c>
      <c r="H83" s="25">
        <v>16.97</v>
      </c>
      <c r="I83" s="34">
        <v>80.61051599999999</v>
      </c>
      <c r="J83" s="25">
        <v>7.0000000000000007E-2</v>
      </c>
      <c r="K83" s="25">
        <v>0</v>
      </c>
      <c r="L83" s="25">
        <v>0</v>
      </c>
      <c r="M83" s="25">
        <v>0</v>
      </c>
      <c r="N83" s="25">
        <v>0.23</v>
      </c>
      <c r="O83" s="25">
        <v>15.89</v>
      </c>
      <c r="P83" s="25">
        <v>0.85</v>
      </c>
      <c r="Q83" s="25">
        <v>0</v>
      </c>
      <c r="R83" s="25">
        <v>0</v>
      </c>
      <c r="S83" s="25">
        <v>0.11</v>
      </c>
      <c r="T83" s="25">
        <v>0.61</v>
      </c>
      <c r="U83" s="25">
        <v>179.64</v>
      </c>
      <c r="V83" s="25">
        <v>29.46</v>
      </c>
      <c r="W83" s="25">
        <v>6.34</v>
      </c>
      <c r="X83" s="25">
        <v>4.38</v>
      </c>
      <c r="Y83" s="25">
        <v>20.36</v>
      </c>
      <c r="Z83" s="25">
        <v>0.34</v>
      </c>
      <c r="AA83" s="25">
        <v>0</v>
      </c>
      <c r="AB83" s="25">
        <v>0</v>
      </c>
      <c r="AC83" s="25">
        <v>0</v>
      </c>
      <c r="AD83" s="25">
        <v>0.4</v>
      </c>
      <c r="AE83" s="25">
        <v>0.03</v>
      </c>
      <c r="AF83" s="25">
        <v>0.01</v>
      </c>
      <c r="AG83" s="25">
        <v>0.26</v>
      </c>
      <c r="AH83" s="25">
        <v>0.79</v>
      </c>
      <c r="AI83" s="25">
        <v>0</v>
      </c>
      <c r="AJ83" s="25">
        <v>0</v>
      </c>
      <c r="AK83" s="25">
        <v>0</v>
      </c>
      <c r="AL83" s="25">
        <v>0</v>
      </c>
      <c r="AM83" s="25">
        <v>201.01</v>
      </c>
      <c r="AN83" s="25">
        <v>63.96</v>
      </c>
      <c r="AO83" s="25">
        <v>38.58</v>
      </c>
      <c r="AP83" s="25">
        <v>78.17</v>
      </c>
      <c r="AQ83" s="25">
        <v>25.04</v>
      </c>
      <c r="AR83" s="25">
        <v>124.53</v>
      </c>
      <c r="AS83" s="25">
        <v>82.23</v>
      </c>
      <c r="AT83" s="25">
        <v>99.83</v>
      </c>
      <c r="AU83" s="25">
        <v>85.28</v>
      </c>
      <c r="AV83" s="25">
        <v>50.08</v>
      </c>
      <c r="AW83" s="25">
        <v>87.31</v>
      </c>
      <c r="AX83" s="25">
        <v>762.75</v>
      </c>
      <c r="AY83" s="25">
        <v>0</v>
      </c>
      <c r="AZ83" s="25">
        <v>239.93</v>
      </c>
      <c r="BA83" s="25">
        <v>124.53</v>
      </c>
      <c r="BB83" s="25">
        <v>63.28</v>
      </c>
      <c r="BC83" s="25">
        <v>49.74</v>
      </c>
      <c r="BD83" s="25">
        <v>0</v>
      </c>
      <c r="BE83" s="25">
        <v>0</v>
      </c>
      <c r="BF83" s="25">
        <v>0</v>
      </c>
      <c r="BG83" s="25">
        <v>0</v>
      </c>
      <c r="BH83" s="25">
        <v>0</v>
      </c>
      <c r="BI83" s="25">
        <v>0.03</v>
      </c>
      <c r="BJ83" s="25">
        <v>0</v>
      </c>
      <c r="BK83" s="25">
        <v>0</v>
      </c>
      <c r="BL83" s="25">
        <v>0</v>
      </c>
      <c r="BM83" s="25">
        <v>0</v>
      </c>
      <c r="BN83" s="25">
        <v>0.03</v>
      </c>
      <c r="BO83" s="25">
        <v>0</v>
      </c>
      <c r="BP83" s="25">
        <v>0</v>
      </c>
      <c r="BQ83" s="25">
        <v>0</v>
      </c>
      <c r="BR83" s="25">
        <v>0</v>
      </c>
      <c r="BS83" s="25">
        <v>0.03</v>
      </c>
      <c r="BT83" s="25">
        <v>0</v>
      </c>
      <c r="BU83" s="25">
        <v>0</v>
      </c>
      <c r="BV83" s="25">
        <v>0.13</v>
      </c>
      <c r="BW83" s="25">
        <v>0.01</v>
      </c>
      <c r="BX83" s="25">
        <v>0</v>
      </c>
      <c r="BY83" s="25">
        <v>0</v>
      </c>
      <c r="BZ83" s="25">
        <v>0</v>
      </c>
      <c r="CA83" s="25">
        <v>0</v>
      </c>
      <c r="CB83" s="25">
        <v>13.61</v>
      </c>
      <c r="CD83" s="25">
        <v>0</v>
      </c>
      <c r="CF83" s="25">
        <v>0</v>
      </c>
      <c r="CG83" s="25">
        <v>0</v>
      </c>
      <c r="CH83" s="25">
        <v>0</v>
      </c>
      <c r="CI83" s="25">
        <v>0</v>
      </c>
      <c r="CJ83" s="25">
        <v>0</v>
      </c>
      <c r="CK83" s="25">
        <v>0</v>
      </c>
      <c r="CL83" s="25">
        <v>0</v>
      </c>
      <c r="CM83" s="25">
        <v>0</v>
      </c>
      <c r="CN83" s="25">
        <v>0</v>
      </c>
      <c r="CO83" s="25">
        <v>0</v>
      </c>
      <c r="CP83" s="25">
        <v>0</v>
      </c>
    </row>
    <row r="84" spans="1:94" s="29" customFormat="1" x14ac:dyDescent="0.25">
      <c r="B84" s="30" t="s">
        <v>95</v>
      </c>
      <c r="C84" s="29">
        <f>C83+C82+C81+C80+C79+C78+C77</f>
        <v>782</v>
      </c>
      <c r="D84" s="29">
        <v>25.52</v>
      </c>
      <c r="E84" s="29">
        <v>10.77</v>
      </c>
      <c r="F84" s="29">
        <v>27.54</v>
      </c>
      <c r="G84" s="29">
        <v>6.06</v>
      </c>
      <c r="H84" s="29">
        <v>104.56</v>
      </c>
      <c r="I84" s="35">
        <v>749.86</v>
      </c>
      <c r="J84" s="29">
        <v>12.22</v>
      </c>
      <c r="K84" s="29">
        <v>3.23</v>
      </c>
      <c r="L84" s="29">
        <v>0</v>
      </c>
      <c r="M84" s="29">
        <v>0</v>
      </c>
      <c r="N84" s="29">
        <v>33.71</v>
      </c>
      <c r="O84" s="29">
        <v>58.74</v>
      </c>
      <c r="P84" s="29">
        <v>12.1</v>
      </c>
      <c r="Q84" s="29">
        <v>0</v>
      </c>
      <c r="R84" s="29">
        <v>0</v>
      </c>
      <c r="S84" s="29">
        <v>2.0499999999999998</v>
      </c>
      <c r="T84" s="29">
        <v>7.68</v>
      </c>
      <c r="U84" s="29">
        <v>1004.68</v>
      </c>
      <c r="V84" s="29">
        <v>1281.4100000000001</v>
      </c>
      <c r="W84" s="29">
        <v>209.81</v>
      </c>
      <c r="X84" s="29">
        <v>104.98</v>
      </c>
      <c r="Y84" s="29">
        <v>339.63</v>
      </c>
      <c r="Z84" s="29">
        <v>5.33</v>
      </c>
      <c r="AA84" s="29">
        <v>31.1</v>
      </c>
      <c r="AB84" s="29">
        <v>3977.43</v>
      </c>
      <c r="AC84" s="29">
        <v>794.79</v>
      </c>
      <c r="AD84" s="29">
        <v>4.57</v>
      </c>
      <c r="AE84" s="29">
        <v>0.57999999999999996</v>
      </c>
      <c r="AF84" s="29">
        <v>0.36</v>
      </c>
      <c r="AG84" s="29">
        <v>4.34</v>
      </c>
      <c r="AH84" s="29">
        <v>9.5299999999999994</v>
      </c>
      <c r="AI84" s="29">
        <v>91.95</v>
      </c>
      <c r="AJ84" s="29">
        <v>0</v>
      </c>
      <c r="AK84" s="29">
        <v>706.6</v>
      </c>
      <c r="AL84" s="29">
        <v>624.86</v>
      </c>
      <c r="AM84" s="29">
        <v>1710.94</v>
      </c>
      <c r="AN84" s="29">
        <v>1349.99</v>
      </c>
      <c r="AO84" s="29">
        <v>446.74</v>
      </c>
      <c r="AP84" s="29">
        <v>902.19</v>
      </c>
      <c r="AQ84" s="29">
        <v>280.82</v>
      </c>
      <c r="AR84" s="29">
        <v>1079.6500000000001</v>
      </c>
      <c r="AS84" s="29">
        <v>1002.89</v>
      </c>
      <c r="AT84" s="29">
        <v>1209.77</v>
      </c>
      <c r="AU84" s="29">
        <v>1746.51</v>
      </c>
      <c r="AV84" s="29">
        <v>619.46</v>
      </c>
      <c r="AW84" s="29">
        <v>918.55</v>
      </c>
      <c r="AX84" s="29">
        <v>4946.32</v>
      </c>
      <c r="AY84" s="29">
        <v>107.56</v>
      </c>
      <c r="AZ84" s="29">
        <v>1401.73</v>
      </c>
      <c r="BA84" s="29">
        <v>960.29</v>
      </c>
      <c r="BB84" s="29">
        <v>808.75</v>
      </c>
      <c r="BC84" s="29">
        <v>366.84</v>
      </c>
      <c r="BD84" s="29">
        <v>0.13</v>
      </c>
      <c r="BE84" s="29">
        <v>0.06</v>
      </c>
      <c r="BF84" s="29">
        <v>0.03</v>
      </c>
      <c r="BG84" s="29">
        <v>7.0000000000000007E-2</v>
      </c>
      <c r="BH84" s="29">
        <v>0.08</v>
      </c>
      <c r="BI84" s="29">
        <v>0.42</v>
      </c>
      <c r="BJ84" s="29">
        <v>0</v>
      </c>
      <c r="BK84" s="29">
        <v>1.45</v>
      </c>
      <c r="BL84" s="29">
        <v>0</v>
      </c>
      <c r="BM84" s="29">
        <v>0.51</v>
      </c>
      <c r="BN84" s="29">
        <v>0.05</v>
      </c>
      <c r="BO84" s="29">
        <v>0.03</v>
      </c>
      <c r="BP84" s="29">
        <v>0</v>
      </c>
      <c r="BQ84" s="29">
        <v>0.08</v>
      </c>
      <c r="BR84" s="29">
        <v>0.13</v>
      </c>
      <c r="BS84" s="29">
        <v>1.97</v>
      </c>
      <c r="BT84" s="29">
        <v>0</v>
      </c>
      <c r="BU84" s="29">
        <v>0</v>
      </c>
      <c r="BV84" s="29">
        <v>3.1</v>
      </c>
      <c r="BW84" s="29">
        <v>0.05</v>
      </c>
      <c r="BX84" s="29">
        <v>0</v>
      </c>
      <c r="BY84" s="29">
        <v>0</v>
      </c>
      <c r="BZ84" s="29">
        <v>0</v>
      </c>
      <c r="CA84" s="29">
        <v>0</v>
      </c>
      <c r="CB84" s="29">
        <v>890.44</v>
      </c>
      <c r="CC84" s="29">
        <f>$I$84/$I$85*100</f>
        <v>100</v>
      </c>
      <c r="CD84" s="29">
        <v>694</v>
      </c>
      <c r="CF84" s="29">
        <v>0</v>
      </c>
      <c r="CG84" s="29">
        <v>0</v>
      </c>
      <c r="CH84" s="29">
        <v>0</v>
      </c>
      <c r="CI84" s="29">
        <v>0</v>
      </c>
      <c r="CJ84" s="29">
        <v>0</v>
      </c>
      <c r="CK84" s="29">
        <v>0</v>
      </c>
      <c r="CL84" s="29">
        <v>0</v>
      </c>
      <c r="CM84" s="29">
        <v>0</v>
      </c>
      <c r="CN84" s="29">
        <v>0</v>
      </c>
      <c r="CO84" s="29">
        <v>13</v>
      </c>
      <c r="CP84" s="29">
        <v>1.33</v>
      </c>
    </row>
    <row r="85" spans="1:94" s="29" customFormat="1" x14ac:dyDescent="0.25">
      <c r="B85" s="30" t="s">
        <v>96</v>
      </c>
      <c r="D85" s="29">
        <v>25.52</v>
      </c>
      <c r="E85" s="29">
        <v>10.77</v>
      </c>
      <c r="F85" s="29">
        <v>27.54</v>
      </c>
      <c r="G85" s="29">
        <v>6.06</v>
      </c>
      <c r="H85" s="29">
        <v>104.56</v>
      </c>
      <c r="I85" s="35">
        <v>749.86</v>
      </c>
      <c r="J85" s="29">
        <v>12.22</v>
      </c>
      <c r="K85" s="29">
        <v>3.23</v>
      </c>
      <c r="L85" s="29">
        <v>0</v>
      </c>
      <c r="M85" s="29">
        <v>0</v>
      </c>
      <c r="N85" s="29">
        <v>33.71</v>
      </c>
      <c r="O85" s="29">
        <v>58.74</v>
      </c>
      <c r="P85" s="29">
        <v>12.1</v>
      </c>
      <c r="Q85" s="29">
        <v>0</v>
      </c>
      <c r="R85" s="29">
        <v>0</v>
      </c>
      <c r="S85" s="29">
        <v>2.0499999999999998</v>
      </c>
      <c r="T85" s="29">
        <v>7.68</v>
      </c>
      <c r="U85" s="29">
        <v>1004.68</v>
      </c>
      <c r="V85" s="29">
        <v>1281.4100000000001</v>
      </c>
      <c r="W85" s="29">
        <v>209.81</v>
      </c>
      <c r="X85" s="29">
        <v>104.98</v>
      </c>
      <c r="Y85" s="29">
        <v>339.63</v>
      </c>
      <c r="Z85" s="29">
        <v>5.33</v>
      </c>
      <c r="AA85" s="29">
        <v>31.1</v>
      </c>
      <c r="AB85" s="29">
        <v>3977.43</v>
      </c>
      <c r="AC85" s="29">
        <v>794.79</v>
      </c>
      <c r="AD85" s="29">
        <v>4.57</v>
      </c>
      <c r="AE85" s="29">
        <v>0.57999999999999996</v>
      </c>
      <c r="AF85" s="29">
        <v>0.36</v>
      </c>
      <c r="AG85" s="29">
        <v>4.34</v>
      </c>
      <c r="AH85" s="29">
        <v>9.5299999999999994</v>
      </c>
      <c r="AI85" s="29">
        <v>91.95</v>
      </c>
      <c r="AJ85" s="29">
        <v>0</v>
      </c>
      <c r="AK85" s="29">
        <v>706.6</v>
      </c>
      <c r="AL85" s="29">
        <v>624.86</v>
      </c>
      <c r="AM85" s="29">
        <v>1710.94</v>
      </c>
      <c r="AN85" s="29">
        <v>1349.99</v>
      </c>
      <c r="AO85" s="29">
        <v>446.74</v>
      </c>
      <c r="AP85" s="29">
        <v>902.19</v>
      </c>
      <c r="AQ85" s="29">
        <v>280.82</v>
      </c>
      <c r="AR85" s="29">
        <v>1079.6500000000001</v>
      </c>
      <c r="AS85" s="29">
        <v>1002.89</v>
      </c>
      <c r="AT85" s="29">
        <v>1209.77</v>
      </c>
      <c r="AU85" s="29">
        <v>1746.51</v>
      </c>
      <c r="AV85" s="29">
        <v>619.46</v>
      </c>
      <c r="AW85" s="29">
        <v>918.55</v>
      </c>
      <c r="AX85" s="29">
        <v>4946.32</v>
      </c>
      <c r="AY85" s="29">
        <v>107.56</v>
      </c>
      <c r="AZ85" s="29">
        <v>1401.73</v>
      </c>
      <c r="BA85" s="29">
        <v>960.29</v>
      </c>
      <c r="BB85" s="29">
        <v>808.75</v>
      </c>
      <c r="BC85" s="29">
        <v>366.84</v>
      </c>
      <c r="BD85" s="29">
        <v>0.13</v>
      </c>
      <c r="BE85" s="29">
        <v>0.06</v>
      </c>
      <c r="BF85" s="29">
        <v>0.03</v>
      </c>
      <c r="BG85" s="29">
        <v>7.0000000000000007E-2</v>
      </c>
      <c r="BH85" s="29">
        <v>0.08</v>
      </c>
      <c r="BI85" s="29">
        <v>0.42</v>
      </c>
      <c r="BJ85" s="29">
        <v>0</v>
      </c>
      <c r="BK85" s="29">
        <v>1.45</v>
      </c>
      <c r="BL85" s="29">
        <v>0</v>
      </c>
      <c r="BM85" s="29">
        <v>0.51</v>
      </c>
      <c r="BN85" s="29">
        <v>0.05</v>
      </c>
      <c r="BO85" s="29">
        <v>0.03</v>
      </c>
      <c r="BP85" s="29">
        <v>0</v>
      </c>
      <c r="BQ85" s="29">
        <v>0.08</v>
      </c>
      <c r="BR85" s="29">
        <v>0.13</v>
      </c>
      <c r="BS85" s="29">
        <v>1.97</v>
      </c>
      <c r="BT85" s="29">
        <v>0</v>
      </c>
      <c r="BU85" s="29">
        <v>0</v>
      </c>
      <c r="BV85" s="29">
        <v>3.1</v>
      </c>
      <c r="BW85" s="29">
        <v>0.05</v>
      </c>
      <c r="BX85" s="29">
        <v>0</v>
      </c>
      <c r="BY85" s="29">
        <v>0</v>
      </c>
      <c r="BZ85" s="29">
        <v>0</v>
      </c>
      <c r="CA85" s="29">
        <v>0</v>
      </c>
      <c r="CB85" s="29">
        <v>890.44</v>
      </c>
      <c r="CD85" s="29">
        <v>694</v>
      </c>
      <c r="CF85" s="29">
        <v>0</v>
      </c>
      <c r="CG85" s="29">
        <v>0</v>
      </c>
      <c r="CH85" s="29">
        <v>0</v>
      </c>
      <c r="CI85" s="29">
        <v>0</v>
      </c>
      <c r="CJ85" s="29">
        <v>0</v>
      </c>
      <c r="CK85" s="29">
        <v>0</v>
      </c>
      <c r="CL85" s="29">
        <v>0</v>
      </c>
      <c r="CM85" s="29">
        <v>0</v>
      </c>
      <c r="CN85" s="29">
        <v>0</v>
      </c>
      <c r="CO85" s="29">
        <v>13</v>
      </c>
      <c r="CP85" s="29">
        <v>1.33</v>
      </c>
    </row>
    <row r="86" spans="1:94" x14ac:dyDescent="0.25">
      <c r="B86" s="24" t="s">
        <v>125</v>
      </c>
    </row>
    <row r="87" spans="1:94" x14ac:dyDescent="0.25">
      <c r="B87" s="24" t="s">
        <v>89</v>
      </c>
    </row>
    <row r="88" spans="1:94" s="27" customFormat="1" ht="31.5" x14ac:dyDescent="0.25">
      <c r="A88" s="27" t="str">
        <f>"6/2"</f>
        <v>6/2</v>
      </c>
      <c r="B88" s="28" t="s">
        <v>111</v>
      </c>
      <c r="C88" s="27" t="str">
        <f>"250"</f>
        <v>250</v>
      </c>
      <c r="D88" s="27">
        <v>1.93</v>
      </c>
      <c r="E88" s="27">
        <v>0</v>
      </c>
      <c r="F88" s="27">
        <v>3.57</v>
      </c>
      <c r="G88" s="27">
        <v>3.17</v>
      </c>
      <c r="H88" s="27">
        <v>10.039999999999999</v>
      </c>
      <c r="I88" s="33">
        <v>71.59747317999998</v>
      </c>
      <c r="J88" s="27">
        <v>0.79</v>
      </c>
      <c r="K88" s="27">
        <v>1.63</v>
      </c>
      <c r="L88" s="27">
        <v>0</v>
      </c>
      <c r="M88" s="27">
        <v>0</v>
      </c>
      <c r="N88" s="27">
        <v>4.54</v>
      </c>
      <c r="O88" s="27">
        <v>3.5</v>
      </c>
      <c r="P88" s="27">
        <v>1.99</v>
      </c>
      <c r="Q88" s="27">
        <v>0</v>
      </c>
      <c r="R88" s="27">
        <v>0</v>
      </c>
      <c r="S88" s="27">
        <v>0.34</v>
      </c>
      <c r="T88" s="27">
        <v>1.46</v>
      </c>
      <c r="U88" s="27">
        <v>208.38</v>
      </c>
      <c r="V88" s="27">
        <v>333.08</v>
      </c>
      <c r="W88" s="27">
        <v>39.71</v>
      </c>
      <c r="X88" s="27">
        <v>20.059999999999999</v>
      </c>
      <c r="Y88" s="27">
        <v>43.47</v>
      </c>
      <c r="Z88" s="27">
        <v>0.69</v>
      </c>
      <c r="AA88" s="27">
        <v>3</v>
      </c>
      <c r="AB88" s="27">
        <v>1455.6</v>
      </c>
      <c r="AC88" s="27">
        <v>307.98</v>
      </c>
      <c r="AD88" s="27">
        <v>1.28</v>
      </c>
      <c r="AE88" s="27">
        <v>0.05</v>
      </c>
      <c r="AF88" s="27">
        <v>0.05</v>
      </c>
      <c r="AG88" s="27">
        <v>0.75</v>
      </c>
      <c r="AH88" s="27">
        <v>1.25</v>
      </c>
      <c r="AI88" s="27">
        <v>13.86</v>
      </c>
      <c r="AJ88" s="27">
        <v>0</v>
      </c>
      <c r="AK88" s="27">
        <v>0</v>
      </c>
      <c r="AL88" s="27">
        <v>0</v>
      </c>
      <c r="AM88" s="27">
        <v>55.56</v>
      </c>
      <c r="AN88" s="27">
        <v>55.3</v>
      </c>
      <c r="AO88" s="27">
        <v>16.54</v>
      </c>
      <c r="AP88" s="27">
        <v>40.35</v>
      </c>
      <c r="AQ88" s="27">
        <v>11.7</v>
      </c>
      <c r="AR88" s="27">
        <v>46.91</v>
      </c>
      <c r="AS88" s="27">
        <v>62.11</v>
      </c>
      <c r="AT88" s="27">
        <v>93.33</v>
      </c>
      <c r="AU88" s="27">
        <v>136.54</v>
      </c>
      <c r="AV88" s="27">
        <v>21.73</v>
      </c>
      <c r="AW88" s="27">
        <v>41.34</v>
      </c>
      <c r="AX88" s="27">
        <v>246.41</v>
      </c>
      <c r="AY88" s="27">
        <v>0</v>
      </c>
      <c r="AZ88" s="27">
        <v>45.95</v>
      </c>
      <c r="BA88" s="27">
        <v>45.66</v>
      </c>
      <c r="BB88" s="27">
        <v>38.97</v>
      </c>
      <c r="BC88" s="27">
        <v>16.5</v>
      </c>
      <c r="BD88" s="27">
        <v>0</v>
      </c>
      <c r="BE88" s="27">
        <v>0</v>
      </c>
      <c r="BF88" s="27">
        <v>0</v>
      </c>
      <c r="BG88" s="27">
        <v>0</v>
      </c>
      <c r="BH88" s="27">
        <v>0</v>
      </c>
      <c r="BI88" s="27">
        <v>0</v>
      </c>
      <c r="BJ88" s="27">
        <v>0</v>
      </c>
      <c r="BK88" s="27">
        <v>0.15</v>
      </c>
      <c r="BL88" s="27">
        <v>0</v>
      </c>
      <c r="BM88" s="27">
        <v>0.09</v>
      </c>
      <c r="BN88" s="27">
        <v>0.01</v>
      </c>
      <c r="BO88" s="27">
        <v>0.02</v>
      </c>
      <c r="BP88" s="27">
        <v>0</v>
      </c>
      <c r="BQ88" s="27">
        <v>0</v>
      </c>
      <c r="BR88" s="27">
        <v>0</v>
      </c>
      <c r="BS88" s="27">
        <v>0.56000000000000005</v>
      </c>
      <c r="BT88" s="27">
        <v>0</v>
      </c>
      <c r="BU88" s="27">
        <v>0</v>
      </c>
      <c r="BV88" s="27">
        <v>1.5</v>
      </c>
      <c r="BW88" s="27">
        <v>0</v>
      </c>
      <c r="BX88" s="27">
        <v>0</v>
      </c>
      <c r="BY88" s="27">
        <v>0</v>
      </c>
      <c r="BZ88" s="27">
        <v>0</v>
      </c>
      <c r="CA88" s="27">
        <v>0</v>
      </c>
      <c r="CB88" s="27">
        <v>299.7</v>
      </c>
      <c r="CD88" s="27">
        <v>245.6</v>
      </c>
      <c r="CF88" s="27">
        <v>0</v>
      </c>
      <c r="CG88" s="27">
        <v>0</v>
      </c>
      <c r="CH88" s="27">
        <v>0</v>
      </c>
      <c r="CI88" s="27">
        <v>0</v>
      </c>
      <c r="CJ88" s="27">
        <v>0</v>
      </c>
      <c r="CK88" s="27">
        <v>0</v>
      </c>
      <c r="CL88" s="27">
        <v>0</v>
      </c>
      <c r="CM88" s="27">
        <v>0</v>
      </c>
      <c r="CN88" s="27">
        <v>0</v>
      </c>
      <c r="CO88" s="27">
        <v>0</v>
      </c>
      <c r="CP88" s="27">
        <v>0.5</v>
      </c>
    </row>
    <row r="89" spans="1:94" s="27" customFormat="1" ht="31.5" x14ac:dyDescent="0.25">
      <c r="A89" s="27" t="str">
        <f>"591"</f>
        <v>591</v>
      </c>
      <c r="B89" s="28" t="s">
        <v>126</v>
      </c>
      <c r="C89" s="27" t="str">
        <f>"90"</f>
        <v>90</v>
      </c>
      <c r="D89" s="27">
        <v>16.75</v>
      </c>
      <c r="E89" s="27">
        <v>0</v>
      </c>
      <c r="F89" s="27">
        <v>12.76</v>
      </c>
      <c r="G89" s="27">
        <v>10.14</v>
      </c>
      <c r="H89" s="27">
        <v>4.99</v>
      </c>
      <c r="I89" s="33">
        <v>162.02000000000001</v>
      </c>
      <c r="J89" s="27">
        <v>0.56999999999999995</v>
      </c>
      <c r="K89" s="27">
        <v>2.93</v>
      </c>
      <c r="L89" s="27">
        <v>0</v>
      </c>
      <c r="M89" s="27">
        <v>0</v>
      </c>
      <c r="N89" s="27">
        <v>2.13</v>
      </c>
      <c r="O89" s="27">
        <v>2.2999999999999998</v>
      </c>
      <c r="P89" s="27">
        <v>0.56000000000000005</v>
      </c>
      <c r="Q89" s="27">
        <v>0</v>
      </c>
      <c r="R89" s="27">
        <v>0</v>
      </c>
      <c r="S89" s="27">
        <v>0.22</v>
      </c>
      <c r="T89" s="27">
        <v>1.22</v>
      </c>
      <c r="U89" s="27">
        <v>1.73</v>
      </c>
      <c r="V89" s="27">
        <v>88.33</v>
      </c>
      <c r="W89" s="27">
        <v>6.15</v>
      </c>
      <c r="X89" s="27">
        <v>6.47</v>
      </c>
      <c r="Y89" s="27">
        <v>16.16</v>
      </c>
      <c r="Z89" s="27">
        <v>0.32</v>
      </c>
      <c r="AA89" s="27">
        <v>0</v>
      </c>
      <c r="AB89" s="27">
        <v>103.68</v>
      </c>
      <c r="AC89" s="27">
        <v>21.6</v>
      </c>
      <c r="AD89" s="27">
        <v>2.13</v>
      </c>
      <c r="AE89" s="27">
        <v>0.01</v>
      </c>
      <c r="AF89" s="27">
        <v>0.01</v>
      </c>
      <c r="AG89" s="27">
        <v>0.11</v>
      </c>
      <c r="AH89" s="27">
        <v>0.28999999999999998</v>
      </c>
      <c r="AI89" s="27">
        <v>1.66</v>
      </c>
      <c r="AJ89" s="27">
        <v>0</v>
      </c>
      <c r="AK89" s="27">
        <v>15.94</v>
      </c>
      <c r="AL89" s="27">
        <v>14.56</v>
      </c>
      <c r="AM89" s="27">
        <v>27.28</v>
      </c>
      <c r="AN89" s="27">
        <v>8.4700000000000006</v>
      </c>
      <c r="AO89" s="27">
        <v>5.18</v>
      </c>
      <c r="AP89" s="27">
        <v>10.53</v>
      </c>
      <c r="AQ89" s="27">
        <v>3.39</v>
      </c>
      <c r="AR89" s="27">
        <v>16.920000000000002</v>
      </c>
      <c r="AS89" s="27">
        <v>11.17</v>
      </c>
      <c r="AT89" s="27">
        <v>13.56</v>
      </c>
      <c r="AU89" s="27">
        <v>11.51</v>
      </c>
      <c r="AV89" s="27">
        <v>6.79</v>
      </c>
      <c r="AW89" s="27">
        <v>11.85</v>
      </c>
      <c r="AX89" s="27">
        <v>104.25</v>
      </c>
      <c r="AY89" s="27">
        <v>0</v>
      </c>
      <c r="AZ89" s="27">
        <v>32.83</v>
      </c>
      <c r="BA89" s="27">
        <v>16.920000000000002</v>
      </c>
      <c r="BB89" s="27">
        <v>8.4600000000000009</v>
      </c>
      <c r="BC89" s="27">
        <v>6.77</v>
      </c>
      <c r="BD89" s="27">
        <v>0</v>
      </c>
      <c r="BE89" s="27">
        <v>0</v>
      </c>
      <c r="BF89" s="27">
        <v>0</v>
      </c>
      <c r="BG89" s="27">
        <v>0</v>
      </c>
      <c r="BH89" s="27">
        <v>0</v>
      </c>
      <c r="BI89" s="27">
        <v>0</v>
      </c>
      <c r="BJ89" s="27">
        <v>0</v>
      </c>
      <c r="BK89" s="27">
        <v>0.25</v>
      </c>
      <c r="BL89" s="27">
        <v>0</v>
      </c>
      <c r="BM89" s="27">
        <v>0.16</v>
      </c>
      <c r="BN89" s="27">
        <v>0.01</v>
      </c>
      <c r="BO89" s="27">
        <v>0.03</v>
      </c>
      <c r="BP89" s="27">
        <v>0</v>
      </c>
      <c r="BQ89" s="27">
        <v>0</v>
      </c>
      <c r="BR89" s="27">
        <v>0</v>
      </c>
      <c r="BS89" s="27">
        <v>0.94</v>
      </c>
      <c r="BT89" s="27">
        <v>0</v>
      </c>
      <c r="BU89" s="27">
        <v>0</v>
      </c>
      <c r="BV89" s="27">
        <v>2.68</v>
      </c>
      <c r="BW89" s="27">
        <v>0</v>
      </c>
      <c r="BX89" s="27">
        <v>0</v>
      </c>
      <c r="BY89" s="27">
        <v>0</v>
      </c>
      <c r="BZ89" s="27">
        <v>0</v>
      </c>
      <c r="CA89" s="27">
        <v>0</v>
      </c>
      <c r="CB89" s="27">
        <v>76.09</v>
      </c>
      <c r="CD89" s="27">
        <v>17.28</v>
      </c>
      <c r="CF89" s="27">
        <v>0</v>
      </c>
      <c r="CG89" s="27">
        <v>0</v>
      </c>
      <c r="CH89" s="27">
        <v>0</v>
      </c>
      <c r="CI89" s="27">
        <v>0</v>
      </c>
      <c r="CJ89" s="27">
        <v>0</v>
      </c>
      <c r="CK89" s="27">
        <v>0</v>
      </c>
      <c r="CL89" s="27">
        <v>0</v>
      </c>
      <c r="CM89" s="27">
        <v>0</v>
      </c>
      <c r="CN89" s="27">
        <v>0</v>
      </c>
      <c r="CO89" s="27">
        <v>0</v>
      </c>
      <c r="CP89" s="27">
        <v>0</v>
      </c>
    </row>
    <row r="90" spans="1:94" s="27" customFormat="1" ht="31.5" x14ac:dyDescent="0.25">
      <c r="A90" s="27" t="str">
        <f>"46/3"</f>
        <v>46/3</v>
      </c>
      <c r="B90" s="28" t="s">
        <v>100</v>
      </c>
      <c r="C90" s="27" t="str">
        <f>"150"</f>
        <v>150</v>
      </c>
      <c r="D90" s="27">
        <v>5.3</v>
      </c>
      <c r="E90" s="27">
        <v>0.03</v>
      </c>
      <c r="F90" s="27">
        <v>2.98</v>
      </c>
      <c r="G90" s="27">
        <v>0.66</v>
      </c>
      <c r="H90" s="27">
        <v>34.11</v>
      </c>
      <c r="I90" s="33">
        <v>183.94017449999998</v>
      </c>
      <c r="J90" s="27">
        <v>1.87</v>
      </c>
      <c r="K90" s="27">
        <v>0.08</v>
      </c>
      <c r="L90" s="27">
        <v>0</v>
      </c>
      <c r="M90" s="27">
        <v>0</v>
      </c>
      <c r="N90" s="27">
        <v>0.97</v>
      </c>
      <c r="O90" s="27">
        <v>31.42</v>
      </c>
      <c r="P90" s="27">
        <v>1.72</v>
      </c>
      <c r="Q90" s="27">
        <v>0</v>
      </c>
      <c r="R90" s="27">
        <v>0</v>
      </c>
      <c r="S90" s="27">
        <v>0</v>
      </c>
      <c r="T90" s="27">
        <v>0.68</v>
      </c>
      <c r="U90" s="27">
        <v>147.26</v>
      </c>
      <c r="V90" s="27">
        <v>56.22</v>
      </c>
      <c r="W90" s="27">
        <v>10.53</v>
      </c>
      <c r="X90" s="27">
        <v>7.17</v>
      </c>
      <c r="Y90" s="27">
        <v>39.83</v>
      </c>
      <c r="Z90" s="27">
        <v>0.73</v>
      </c>
      <c r="AA90" s="27">
        <v>9</v>
      </c>
      <c r="AB90" s="27">
        <v>9</v>
      </c>
      <c r="AC90" s="27">
        <v>16.88</v>
      </c>
      <c r="AD90" s="27">
        <v>0.8</v>
      </c>
      <c r="AE90" s="27">
        <v>0.06</v>
      </c>
      <c r="AF90" s="27">
        <v>0.02</v>
      </c>
      <c r="AG90" s="27">
        <v>0.49</v>
      </c>
      <c r="AH90" s="27">
        <v>1.49</v>
      </c>
      <c r="AI90" s="27">
        <v>0</v>
      </c>
      <c r="AJ90" s="27">
        <v>0</v>
      </c>
      <c r="AK90" s="27">
        <v>1.48</v>
      </c>
      <c r="AL90" s="27">
        <v>1.45</v>
      </c>
      <c r="AM90" s="27">
        <v>393.39</v>
      </c>
      <c r="AN90" s="27">
        <v>122.87</v>
      </c>
      <c r="AO90" s="27">
        <v>74.91</v>
      </c>
      <c r="AP90" s="27">
        <v>152.19</v>
      </c>
      <c r="AQ90" s="27">
        <v>49.94</v>
      </c>
      <c r="AR90" s="27">
        <v>244.06</v>
      </c>
      <c r="AS90" s="27">
        <v>161.38999999999999</v>
      </c>
      <c r="AT90" s="27">
        <v>194.59</v>
      </c>
      <c r="AU90" s="27">
        <v>166.92</v>
      </c>
      <c r="AV90" s="27">
        <v>98.07</v>
      </c>
      <c r="AW90" s="27">
        <v>170.55</v>
      </c>
      <c r="AX90" s="27">
        <v>1497.86</v>
      </c>
      <c r="AY90" s="27">
        <v>0</v>
      </c>
      <c r="AZ90" s="27">
        <v>471.98</v>
      </c>
      <c r="BA90" s="27">
        <v>244.48</v>
      </c>
      <c r="BB90" s="27">
        <v>122.77</v>
      </c>
      <c r="BC90" s="27">
        <v>97.19</v>
      </c>
      <c r="BD90" s="27">
        <v>0.09</v>
      </c>
      <c r="BE90" s="27">
        <v>0.04</v>
      </c>
      <c r="BF90" s="27">
        <v>0.02</v>
      </c>
      <c r="BG90" s="27">
        <v>0.05</v>
      </c>
      <c r="BH90" s="27">
        <v>0.06</v>
      </c>
      <c r="BI90" s="27">
        <v>0.26</v>
      </c>
      <c r="BJ90" s="27">
        <v>0</v>
      </c>
      <c r="BK90" s="27">
        <v>0.81</v>
      </c>
      <c r="BL90" s="27">
        <v>0</v>
      </c>
      <c r="BM90" s="27">
        <v>0.23</v>
      </c>
      <c r="BN90" s="27">
        <v>0</v>
      </c>
      <c r="BO90" s="27">
        <v>0</v>
      </c>
      <c r="BP90" s="27">
        <v>0</v>
      </c>
      <c r="BQ90" s="27">
        <v>0.05</v>
      </c>
      <c r="BR90" s="27">
        <v>0.08</v>
      </c>
      <c r="BS90" s="27">
        <v>0.6</v>
      </c>
      <c r="BT90" s="27">
        <v>0</v>
      </c>
      <c r="BU90" s="27">
        <v>0</v>
      </c>
      <c r="BV90" s="27">
        <v>0.24</v>
      </c>
      <c r="BW90" s="27">
        <v>0.01</v>
      </c>
      <c r="BX90" s="27">
        <v>0</v>
      </c>
      <c r="BY90" s="27">
        <v>0</v>
      </c>
      <c r="BZ90" s="27">
        <v>0</v>
      </c>
      <c r="CA90" s="27">
        <v>0</v>
      </c>
      <c r="CB90" s="27">
        <v>7.57</v>
      </c>
      <c r="CD90" s="27">
        <v>10.5</v>
      </c>
      <c r="CF90" s="27">
        <v>0</v>
      </c>
      <c r="CG90" s="27">
        <v>0</v>
      </c>
      <c r="CH90" s="27">
        <v>0</v>
      </c>
      <c r="CI90" s="27">
        <v>0</v>
      </c>
      <c r="CJ90" s="27">
        <v>0</v>
      </c>
      <c r="CK90" s="27">
        <v>0</v>
      </c>
      <c r="CL90" s="27">
        <v>0</v>
      </c>
      <c r="CM90" s="27">
        <v>0</v>
      </c>
      <c r="CN90" s="27">
        <v>0</v>
      </c>
      <c r="CO90" s="27">
        <v>0</v>
      </c>
      <c r="CP90" s="27">
        <v>0.38</v>
      </c>
    </row>
    <row r="91" spans="1:94" s="27" customFormat="1" x14ac:dyDescent="0.25">
      <c r="A91" s="27" t="str">
        <f>"20"</f>
        <v>20</v>
      </c>
      <c r="B91" s="28" t="s">
        <v>106</v>
      </c>
      <c r="C91" s="27" t="str">
        <f>"200"</f>
        <v>200</v>
      </c>
      <c r="D91" s="27">
        <v>0</v>
      </c>
      <c r="E91" s="27">
        <v>0</v>
      </c>
      <c r="F91" s="27">
        <v>0</v>
      </c>
      <c r="G91" s="27">
        <v>0</v>
      </c>
      <c r="H91" s="27">
        <v>6.77</v>
      </c>
      <c r="I91" s="33">
        <v>29.9</v>
      </c>
      <c r="J91" s="27">
        <v>0</v>
      </c>
      <c r="K91" s="27">
        <v>0</v>
      </c>
      <c r="L91" s="27">
        <v>0</v>
      </c>
      <c r="M91" s="27">
        <v>0</v>
      </c>
      <c r="N91" s="27">
        <v>0</v>
      </c>
      <c r="O91" s="27">
        <v>6.77</v>
      </c>
      <c r="P91" s="27">
        <v>0</v>
      </c>
      <c r="Q91" s="27">
        <v>0</v>
      </c>
      <c r="R91" s="27">
        <v>0</v>
      </c>
      <c r="S91" s="27">
        <v>0</v>
      </c>
      <c r="T91" s="27">
        <v>0</v>
      </c>
      <c r="U91" s="27">
        <v>7.92</v>
      </c>
      <c r="V91" s="27">
        <v>0</v>
      </c>
      <c r="W91" s="27">
        <v>0.08</v>
      </c>
      <c r="X91" s="27">
        <v>0</v>
      </c>
      <c r="Y91" s="27">
        <v>0</v>
      </c>
      <c r="Z91" s="27">
        <v>0.01</v>
      </c>
      <c r="AA91" s="27">
        <v>0</v>
      </c>
      <c r="AB91" s="27">
        <v>0</v>
      </c>
      <c r="AC91" s="27">
        <v>0</v>
      </c>
      <c r="AD91" s="27">
        <v>0</v>
      </c>
      <c r="AE91" s="27">
        <v>0</v>
      </c>
      <c r="AF91" s="27">
        <v>0</v>
      </c>
      <c r="AG91" s="27">
        <v>0</v>
      </c>
      <c r="AH91" s="27">
        <v>0</v>
      </c>
      <c r="AI91" s="27">
        <v>0</v>
      </c>
      <c r="AJ91" s="27">
        <v>0</v>
      </c>
      <c r="AK91" s="27">
        <v>0</v>
      </c>
      <c r="AL91" s="27">
        <v>0</v>
      </c>
      <c r="AM91" s="27">
        <v>0</v>
      </c>
      <c r="AN91" s="27">
        <v>0</v>
      </c>
      <c r="AO91" s="27">
        <v>0</v>
      </c>
      <c r="AP91" s="27">
        <v>0</v>
      </c>
      <c r="AQ91" s="27">
        <v>0</v>
      </c>
      <c r="AR91" s="27">
        <v>0</v>
      </c>
      <c r="AS91" s="27">
        <v>0</v>
      </c>
      <c r="AT91" s="27">
        <v>0</v>
      </c>
      <c r="AU91" s="27">
        <v>0</v>
      </c>
      <c r="AV91" s="27">
        <v>0</v>
      </c>
      <c r="AW91" s="27">
        <v>0</v>
      </c>
      <c r="AX91" s="27">
        <v>0</v>
      </c>
      <c r="AY91" s="27">
        <v>0</v>
      </c>
      <c r="AZ91" s="27">
        <v>0</v>
      </c>
      <c r="BA91" s="27">
        <v>0</v>
      </c>
      <c r="BB91" s="27">
        <v>0</v>
      </c>
      <c r="BC91" s="27">
        <v>0</v>
      </c>
      <c r="BD91" s="27">
        <v>0</v>
      </c>
      <c r="BE91" s="27">
        <v>0</v>
      </c>
      <c r="BF91" s="27">
        <v>0</v>
      </c>
      <c r="BG91" s="27">
        <v>0</v>
      </c>
      <c r="BH91" s="27">
        <v>0</v>
      </c>
      <c r="BI91" s="27">
        <v>0</v>
      </c>
      <c r="BJ91" s="27">
        <v>0</v>
      </c>
      <c r="BK91" s="27">
        <v>0</v>
      </c>
      <c r="BL91" s="27">
        <v>0</v>
      </c>
      <c r="BM91" s="27">
        <v>0</v>
      </c>
      <c r="BN91" s="27">
        <v>0</v>
      </c>
      <c r="BO91" s="27">
        <v>0</v>
      </c>
      <c r="BP91" s="27">
        <v>0</v>
      </c>
      <c r="BQ91" s="27">
        <v>0</v>
      </c>
      <c r="BR91" s="27">
        <v>0</v>
      </c>
      <c r="BS91" s="27">
        <v>0</v>
      </c>
      <c r="BT91" s="27">
        <v>0</v>
      </c>
      <c r="BU91" s="27">
        <v>0</v>
      </c>
      <c r="BV91" s="27">
        <v>0</v>
      </c>
      <c r="BW91" s="27">
        <v>0</v>
      </c>
      <c r="BX91" s="27">
        <v>0</v>
      </c>
      <c r="BY91" s="27">
        <v>0</v>
      </c>
      <c r="BZ91" s="27">
        <v>0</v>
      </c>
      <c r="CA91" s="27">
        <v>0</v>
      </c>
      <c r="CB91" s="27">
        <v>223.41</v>
      </c>
      <c r="CD91" s="27">
        <v>0</v>
      </c>
      <c r="CF91" s="27">
        <v>0</v>
      </c>
      <c r="CG91" s="27">
        <v>0</v>
      </c>
      <c r="CH91" s="27">
        <v>0</v>
      </c>
      <c r="CI91" s="27">
        <v>0</v>
      </c>
      <c r="CJ91" s="27">
        <v>0</v>
      </c>
      <c r="CK91" s="27">
        <v>0</v>
      </c>
      <c r="CL91" s="27">
        <v>0</v>
      </c>
      <c r="CM91" s="27">
        <v>0</v>
      </c>
      <c r="CN91" s="27">
        <v>0</v>
      </c>
      <c r="CO91" s="27">
        <v>0</v>
      </c>
      <c r="CP91" s="27">
        <v>0</v>
      </c>
    </row>
    <row r="92" spans="1:94" s="27" customFormat="1" x14ac:dyDescent="0.25">
      <c r="A92" s="27" t="str">
        <f>"-"</f>
        <v>-</v>
      </c>
      <c r="B92" s="28" t="s">
        <v>93</v>
      </c>
      <c r="C92" s="27" t="str">
        <f>"31"</f>
        <v>31</v>
      </c>
      <c r="D92" s="27">
        <v>2.0499999999999998</v>
      </c>
      <c r="E92" s="27">
        <v>0</v>
      </c>
      <c r="F92" s="27">
        <v>0.37</v>
      </c>
      <c r="G92" s="27">
        <v>0.37</v>
      </c>
      <c r="H92" s="27">
        <v>12.93</v>
      </c>
      <c r="I92" s="33">
        <v>59.947799999999994</v>
      </c>
      <c r="J92" s="27">
        <v>0.06</v>
      </c>
      <c r="K92" s="27">
        <v>0</v>
      </c>
      <c r="L92" s="27">
        <v>0</v>
      </c>
      <c r="M92" s="27">
        <v>0</v>
      </c>
      <c r="N92" s="27">
        <v>0.37</v>
      </c>
      <c r="O92" s="27">
        <v>9.98</v>
      </c>
      <c r="P92" s="27">
        <v>2.57</v>
      </c>
      <c r="Q92" s="27">
        <v>0</v>
      </c>
      <c r="R92" s="27">
        <v>0</v>
      </c>
      <c r="S92" s="27">
        <v>0.31</v>
      </c>
      <c r="T92" s="27">
        <v>0.78</v>
      </c>
      <c r="U92" s="27">
        <v>189.1</v>
      </c>
      <c r="V92" s="27">
        <v>75.95</v>
      </c>
      <c r="W92" s="27">
        <v>10.85</v>
      </c>
      <c r="X92" s="27">
        <v>14.57</v>
      </c>
      <c r="Y92" s="27">
        <v>48.98</v>
      </c>
      <c r="Z92" s="27">
        <v>1.21</v>
      </c>
      <c r="AA92" s="27">
        <v>0</v>
      </c>
      <c r="AB92" s="27">
        <v>1.55</v>
      </c>
      <c r="AC92" s="27">
        <v>0.31</v>
      </c>
      <c r="AD92" s="27">
        <v>0.43</v>
      </c>
      <c r="AE92" s="27">
        <v>0.06</v>
      </c>
      <c r="AF92" s="27">
        <v>0.02</v>
      </c>
      <c r="AG92" s="27">
        <v>0.22</v>
      </c>
      <c r="AH92" s="27">
        <v>0.62</v>
      </c>
      <c r="AI92" s="27">
        <v>0</v>
      </c>
      <c r="AJ92" s="27">
        <v>0</v>
      </c>
      <c r="AK92" s="27">
        <v>0</v>
      </c>
      <c r="AL92" s="27">
        <v>0</v>
      </c>
      <c r="AM92" s="27">
        <v>132.37</v>
      </c>
      <c r="AN92" s="27">
        <v>69.13</v>
      </c>
      <c r="AO92" s="27">
        <v>28.83</v>
      </c>
      <c r="AP92" s="27">
        <v>61.38</v>
      </c>
      <c r="AQ92" s="27">
        <v>24.8</v>
      </c>
      <c r="AR92" s="27">
        <v>115.01</v>
      </c>
      <c r="AS92" s="27">
        <v>92.07</v>
      </c>
      <c r="AT92" s="27">
        <v>90.21</v>
      </c>
      <c r="AU92" s="27">
        <v>143.84</v>
      </c>
      <c r="AV92" s="27">
        <v>38.44</v>
      </c>
      <c r="AW92" s="27">
        <v>96.1</v>
      </c>
      <c r="AX92" s="27">
        <v>473.99</v>
      </c>
      <c r="AY92" s="27">
        <v>0</v>
      </c>
      <c r="AZ92" s="27">
        <v>163.06</v>
      </c>
      <c r="BA92" s="27">
        <v>90.21</v>
      </c>
      <c r="BB92" s="27">
        <v>55.8</v>
      </c>
      <c r="BC92" s="27">
        <v>40.299999999999997</v>
      </c>
      <c r="BD92" s="27">
        <v>0</v>
      </c>
      <c r="BE92" s="27">
        <v>0</v>
      </c>
      <c r="BF92" s="27">
        <v>0</v>
      </c>
      <c r="BG92" s="27">
        <v>0</v>
      </c>
      <c r="BH92" s="27">
        <v>0</v>
      </c>
      <c r="BI92" s="27">
        <v>0</v>
      </c>
      <c r="BJ92" s="27">
        <v>0</v>
      </c>
      <c r="BK92" s="27">
        <v>0.04</v>
      </c>
      <c r="BL92" s="27">
        <v>0</v>
      </c>
      <c r="BM92" s="27">
        <v>0</v>
      </c>
      <c r="BN92" s="27">
        <v>0.01</v>
      </c>
      <c r="BO92" s="27">
        <v>0</v>
      </c>
      <c r="BP92" s="27">
        <v>0</v>
      </c>
      <c r="BQ92" s="27">
        <v>0</v>
      </c>
      <c r="BR92" s="27">
        <v>0</v>
      </c>
      <c r="BS92" s="27">
        <v>0.03</v>
      </c>
      <c r="BT92" s="27">
        <v>0</v>
      </c>
      <c r="BU92" s="27">
        <v>0</v>
      </c>
      <c r="BV92" s="27">
        <v>0.15</v>
      </c>
      <c r="BW92" s="27">
        <v>0.02</v>
      </c>
      <c r="BX92" s="27">
        <v>0</v>
      </c>
      <c r="BY92" s="27">
        <v>0</v>
      </c>
      <c r="BZ92" s="27">
        <v>0</v>
      </c>
      <c r="CA92" s="27">
        <v>0</v>
      </c>
      <c r="CB92" s="27">
        <v>14.57</v>
      </c>
      <c r="CD92" s="27">
        <v>0.26</v>
      </c>
      <c r="CF92" s="27">
        <v>0</v>
      </c>
      <c r="CG92" s="27">
        <v>0</v>
      </c>
      <c r="CH92" s="27">
        <v>0</v>
      </c>
      <c r="CI92" s="27">
        <v>0</v>
      </c>
      <c r="CJ92" s="27">
        <v>0</v>
      </c>
      <c r="CK92" s="27">
        <v>0</v>
      </c>
      <c r="CL92" s="27">
        <v>0</v>
      </c>
      <c r="CM92" s="27">
        <v>0</v>
      </c>
      <c r="CN92" s="27">
        <v>0</v>
      </c>
      <c r="CO92" s="27">
        <v>0</v>
      </c>
      <c r="CP92" s="27">
        <v>0</v>
      </c>
    </row>
    <row r="93" spans="1:94" s="25" customFormat="1" x14ac:dyDescent="0.25">
      <c r="A93" s="25" t="str">
        <f>"-"</f>
        <v>-</v>
      </c>
      <c r="B93" s="26" t="s">
        <v>94</v>
      </c>
      <c r="C93" s="25" t="str">
        <f>"62"</f>
        <v>62</v>
      </c>
      <c r="D93" s="25">
        <v>4.0999999999999996</v>
      </c>
      <c r="E93" s="25">
        <v>0</v>
      </c>
      <c r="F93" s="25">
        <v>0.41</v>
      </c>
      <c r="G93" s="25">
        <v>0.41</v>
      </c>
      <c r="H93" s="25">
        <v>29.08</v>
      </c>
      <c r="I93" s="34">
        <v>138.81861999999998</v>
      </c>
      <c r="J93" s="25">
        <v>0</v>
      </c>
      <c r="K93" s="25">
        <v>0</v>
      </c>
      <c r="L93" s="25">
        <v>0</v>
      </c>
      <c r="M93" s="25">
        <v>0</v>
      </c>
      <c r="N93" s="25">
        <v>0.68</v>
      </c>
      <c r="O93" s="25">
        <v>28.27</v>
      </c>
      <c r="P93" s="25">
        <v>0.12</v>
      </c>
      <c r="Q93" s="25">
        <v>0</v>
      </c>
      <c r="R93" s="25">
        <v>0</v>
      </c>
      <c r="S93" s="25">
        <v>0</v>
      </c>
      <c r="T93" s="25">
        <v>1.1200000000000001</v>
      </c>
      <c r="U93" s="25">
        <v>0</v>
      </c>
      <c r="V93" s="25">
        <v>0</v>
      </c>
      <c r="W93" s="25">
        <v>0</v>
      </c>
      <c r="X93" s="25">
        <v>0</v>
      </c>
      <c r="Y93" s="25">
        <v>0</v>
      </c>
      <c r="Z93" s="25">
        <v>0</v>
      </c>
      <c r="AA93" s="25">
        <v>0</v>
      </c>
      <c r="AB93" s="25">
        <v>0</v>
      </c>
      <c r="AC93" s="25">
        <v>0</v>
      </c>
      <c r="AD93" s="25">
        <v>0</v>
      </c>
      <c r="AE93" s="25">
        <v>0</v>
      </c>
      <c r="AF93" s="25">
        <v>0</v>
      </c>
      <c r="AG93" s="25">
        <v>0</v>
      </c>
      <c r="AH93" s="25">
        <v>0</v>
      </c>
      <c r="AI93" s="25">
        <v>0</v>
      </c>
      <c r="AJ93" s="25">
        <v>0</v>
      </c>
      <c r="AK93" s="25">
        <v>0</v>
      </c>
      <c r="AL93" s="25">
        <v>0</v>
      </c>
      <c r="AM93" s="25">
        <v>315.55</v>
      </c>
      <c r="AN93" s="25">
        <v>104.64</v>
      </c>
      <c r="AO93" s="25">
        <v>62.03</v>
      </c>
      <c r="AP93" s="25">
        <v>124.06</v>
      </c>
      <c r="AQ93" s="25">
        <v>46.93</v>
      </c>
      <c r="AR93" s="25">
        <v>224.39</v>
      </c>
      <c r="AS93" s="25">
        <v>139.16999999999999</v>
      </c>
      <c r="AT93" s="25">
        <v>194.18</v>
      </c>
      <c r="AU93" s="25">
        <v>160.19999999999999</v>
      </c>
      <c r="AV93" s="25">
        <v>84.15</v>
      </c>
      <c r="AW93" s="25">
        <v>148.87</v>
      </c>
      <c r="AX93" s="25">
        <v>1244.94</v>
      </c>
      <c r="AY93" s="25">
        <v>0</v>
      </c>
      <c r="AZ93" s="25">
        <v>405.63</v>
      </c>
      <c r="BA93" s="25">
        <v>176.38</v>
      </c>
      <c r="BB93" s="25">
        <v>117.05</v>
      </c>
      <c r="BC93" s="25">
        <v>92.78</v>
      </c>
      <c r="BD93" s="25">
        <v>0</v>
      </c>
      <c r="BE93" s="25">
        <v>0</v>
      </c>
      <c r="BF93" s="25">
        <v>0</v>
      </c>
      <c r="BG93" s="25">
        <v>0</v>
      </c>
      <c r="BH93" s="25">
        <v>0</v>
      </c>
      <c r="BI93" s="25">
        <v>0</v>
      </c>
      <c r="BJ93" s="25">
        <v>0</v>
      </c>
      <c r="BK93" s="25">
        <v>0.05</v>
      </c>
      <c r="BL93" s="25">
        <v>0</v>
      </c>
      <c r="BM93" s="25">
        <v>0</v>
      </c>
      <c r="BN93" s="25">
        <v>0</v>
      </c>
      <c r="BO93" s="25">
        <v>0</v>
      </c>
      <c r="BP93" s="25">
        <v>0</v>
      </c>
      <c r="BQ93" s="25">
        <v>0</v>
      </c>
      <c r="BR93" s="25">
        <v>0</v>
      </c>
      <c r="BS93" s="25">
        <v>0.04</v>
      </c>
      <c r="BT93" s="25">
        <v>0</v>
      </c>
      <c r="BU93" s="25">
        <v>0</v>
      </c>
      <c r="BV93" s="25">
        <v>0.17</v>
      </c>
      <c r="BW93" s="25">
        <v>0.01</v>
      </c>
      <c r="BX93" s="25">
        <v>0</v>
      </c>
      <c r="BY93" s="25">
        <v>0</v>
      </c>
      <c r="BZ93" s="25">
        <v>0</v>
      </c>
      <c r="CA93" s="25">
        <v>0</v>
      </c>
      <c r="CB93" s="25">
        <v>24.24</v>
      </c>
      <c r="CD93" s="25">
        <v>0</v>
      </c>
      <c r="CF93" s="25">
        <v>0</v>
      </c>
      <c r="CG93" s="25">
        <v>0</v>
      </c>
      <c r="CH93" s="25">
        <v>0</v>
      </c>
      <c r="CI93" s="25">
        <v>0</v>
      </c>
      <c r="CJ93" s="25">
        <v>0</v>
      </c>
      <c r="CK93" s="25">
        <v>0</v>
      </c>
      <c r="CL93" s="25">
        <v>0</v>
      </c>
      <c r="CM93" s="25">
        <v>0</v>
      </c>
      <c r="CN93" s="25">
        <v>0</v>
      </c>
      <c r="CO93" s="25">
        <v>0</v>
      </c>
      <c r="CP93" s="25">
        <v>0</v>
      </c>
    </row>
    <row r="94" spans="1:94" s="29" customFormat="1" x14ac:dyDescent="0.25">
      <c r="B94" s="30" t="s">
        <v>95</v>
      </c>
      <c r="C94" s="29">
        <f>C93+C92+C91+C90+C89+C88</f>
        <v>783</v>
      </c>
      <c r="D94" s="29">
        <v>30.79</v>
      </c>
      <c r="E94" s="29">
        <v>0.03</v>
      </c>
      <c r="F94" s="29">
        <f>SUM(F88:F93)</f>
        <v>20.09</v>
      </c>
      <c r="G94" s="29">
        <f>SUM(G88:G93)</f>
        <v>14.75</v>
      </c>
      <c r="H94" s="29">
        <f>SUM(H88:H93)</f>
        <v>97.92</v>
      </c>
      <c r="I94" s="35">
        <f>SUM(I88:I93)</f>
        <v>646.22406767999985</v>
      </c>
      <c r="J94" s="29">
        <v>3.75</v>
      </c>
      <c r="K94" s="29">
        <v>6.97</v>
      </c>
      <c r="L94" s="29">
        <v>0.46</v>
      </c>
      <c r="M94" s="29">
        <v>0</v>
      </c>
      <c r="N94" s="29">
        <v>14.58</v>
      </c>
      <c r="O94" s="29">
        <v>82.38</v>
      </c>
      <c r="P94" s="29">
        <v>8.16</v>
      </c>
      <c r="Q94" s="29">
        <v>0</v>
      </c>
      <c r="R94" s="29">
        <v>0</v>
      </c>
      <c r="S94" s="29">
        <v>1.01</v>
      </c>
      <c r="T94" s="29">
        <v>6.04</v>
      </c>
      <c r="U94" s="29">
        <v>685.87</v>
      </c>
      <c r="V94" s="29">
        <v>687.57</v>
      </c>
      <c r="W94" s="29">
        <v>84.82</v>
      </c>
      <c r="X94" s="29">
        <v>58.01</v>
      </c>
      <c r="Y94" s="29">
        <v>166.81</v>
      </c>
      <c r="Z94" s="29">
        <v>3.78</v>
      </c>
      <c r="AA94" s="29">
        <v>12</v>
      </c>
      <c r="AB94" s="29">
        <v>1577.21</v>
      </c>
      <c r="AC94" s="29">
        <v>348.27</v>
      </c>
      <c r="AD94" s="29">
        <v>6.29</v>
      </c>
      <c r="AE94" s="29">
        <v>0.19</v>
      </c>
      <c r="AF94" s="29">
        <v>0.11</v>
      </c>
      <c r="AG94" s="29">
        <v>1.67</v>
      </c>
      <c r="AH94" s="29">
        <v>3.87</v>
      </c>
      <c r="AI94" s="29">
        <v>17.62</v>
      </c>
      <c r="AJ94" s="29">
        <v>0</v>
      </c>
      <c r="AK94" s="29">
        <v>17.420000000000002</v>
      </c>
      <c r="AL94" s="29">
        <v>16</v>
      </c>
      <c r="AM94" s="29">
        <v>954</v>
      </c>
      <c r="AN94" s="29">
        <v>400.41</v>
      </c>
      <c r="AO94" s="29">
        <v>196.07</v>
      </c>
      <c r="AP94" s="29">
        <v>411.63</v>
      </c>
      <c r="AQ94" s="29">
        <v>142.46</v>
      </c>
      <c r="AR94" s="29">
        <v>666.88</v>
      </c>
      <c r="AS94" s="29">
        <v>484.43</v>
      </c>
      <c r="AT94" s="29">
        <v>617.08000000000004</v>
      </c>
      <c r="AU94" s="29">
        <v>763.32</v>
      </c>
      <c r="AV94" s="29">
        <v>255.79</v>
      </c>
      <c r="AW94" s="29">
        <v>486.05</v>
      </c>
      <c r="AX94" s="29">
        <v>3685.13</v>
      </c>
      <c r="AY94" s="29">
        <v>0</v>
      </c>
      <c r="AZ94" s="29">
        <v>1140.3499999999999</v>
      </c>
      <c r="BA94" s="29">
        <v>601.5</v>
      </c>
      <c r="BB94" s="29">
        <v>364.32</v>
      </c>
      <c r="BC94" s="29">
        <v>260.31</v>
      </c>
      <c r="BD94" s="29">
        <v>0.09</v>
      </c>
      <c r="BE94" s="29">
        <v>0.04</v>
      </c>
      <c r="BF94" s="29">
        <v>0.02</v>
      </c>
      <c r="BG94" s="29">
        <v>0.05</v>
      </c>
      <c r="BH94" s="29">
        <v>0.06</v>
      </c>
      <c r="BI94" s="29">
        <v>0.26</v>
      </c>
      <c r="BJ94" s="29">
        <v>0</v>
      </c>
      <c r="BK94" s="29">
        <v>1.53</v>
      </c>
      <c r="BL94" s="29">
        <v>0</v>
      </c>
      <c r="BM94" s="29">
        <v>0.64</v>
      </c>
      <c r="BN94" s="29">
        <v>0.04</v>
      </c>
      <c r="BO94" s="29">
        <v>7.0000000000000007E-2</v>
      </c>
      <c r="BP94" s="29">
        <v>0</v>
      </c>
      <c r="BQ94" s="29">
        <v>0.05</v>
      </c>
      <c r="BR94" s="29">
        <v>0.09</v>
      </c>
      <c r="BS94" s="29">
        <v>3.01</v>
      </c>
      <c r="BT94" s="29">
        <v>0</v>
      </c>
      <c r="BU94" s="29">
        <v>0</v>
      </c>
      <c r="BV94" s="29">
        <v>6.83</v>
      </c>
      <c r="BW94" s="29">
        <v>0.04</v>
      </c>
      <c r="BX94" s="29">
        <v>0</v>
      </c>
      <c r="BY94" s="29">
        <v>0</v>
      </c>
      <c r="BZ94" s="29">
        <v>0</v>
      </c>
      <c r="CA94" s="29">
        <v>0</v>
      </c>
      <c r="CB94" s="29">
        <v>694.39</v>
      </c>
      <c r="CC94" s="29">
        <f>$I$94/$I$95*100</f>
        <v>100</v>
      </c>
      <c r="CD94" s="29">
        <v>274.87</v>
      </c>
      <c r="CF94" s="29">
        <v>0</v>
      </c>
      <c r="CG94" s="29">
        <v>0</v>
      </c>
      <c r="CH94" s="29">
        <v>0</v>
      </c>
      <c r="CI94" s="29">
        <v>0</v>
      </c>
      <c r="CJ94" s="29">
        <v>0</v>
      </c>
      <c r="CK94" s="29">
        <v>0</v>
      </c>
      <c r="CL94" s="29">
        <v>0</v>
      </c>
      <c r="CM94" s="29">
        <v>0</v>
      </c>
      <c r="CN94" s="29">
        <v>0</v>
      </c>
      <c r="CO94" s="29">
        <v>1.8</v>
      </c>
      <c r="CP94" s="29">
        <v>1.18</v>
      </c>
    </row>
    <row r="95" spans="1:94" s="29" customFormat="1" x14ac:dyDescent="0.25">
      <c r="B95" s="30" t="s">
        <v>96</v>
      </c>
      <c r="D95" s="29">
        <v>30.79</v>
      </c>
      <c r="E95" s="29">
        <v>0.03</v>
      </c>
      <c r="F95" s="29">
        <f>F94</f>
        <v>20.09</v>
      </c>
      <c r="G95" s="29">
        <f t="shared" ref="G95:I95" si="7">G94</f>
        <v>14.75</v>
      </c>
      <c r="H95" s="29">
        <f t="shared" si="7"/>
        <v>97.92</v>
      </c>
      <c r="I95" s="29">
        <f t="shared" si="7"/>
        <v>646.22406767999985</v>
      </c>
      <c r="J95" s="29">
        <v>3.75</v>
      </c>
      <c r="K95" s="29">
        <v>6.97</v>
      </c>
      <c r="L95" s="29">
        <v>0.46</v>
      </c>
      <c r="M95" s="29">
        <v>0</v>
      </c>
      <c r="N95" s="29">
        <v>14.58</v>
      </c>
      <c r="O95" s="29">
        <v>82.38</v>
      </c>
      <c r="P95" s="29">
        <v>8.16</v>
      </c>
      <c r="Q95" s="29">
        <v>0</v>
      </c>
      <c r="R95" s="29">
        <v>0</v>
      </c>
      <c r="S95" s="29">
        <v>1.01</v>
      </c>
      <c r="T95" s="29">
        <v>6.04</v>
      </c>
      <c r="U95" s="29">
        <v>685.87</v>
      </c>
      <c r="V95" s="29">
        <v>687.57</v>
      </c>
      <c r="W95" s="29">
        <v>84.82</v>
      </c>
      <c r="X95" s="29">
        <v>58.01</v>
      </c>
      <c r="Y95" s="29">
        <v>166.81</v>
      </c>
      <c r="Z95" s="29">
        <v>3.78</v>
      </c>
      <c r="AA95" s="29">
        <v>12</v>
      </c>
      <c r="AB95" s="29">
        <v>1577.21</v>
      </c>
      <c r="AC95" s="29">
        <v>348.27</v>
      </c>
      <c r="AD95" s="29">
        <v>6.29</v>
      </c>
      <c r="AE95" s="29">
        <v>0.19</v>
      </c>
      <c r="AF95" s="29">
        <v>0.11</v>
      </c>
      <c r="AG95" s="29">
        <v>1.67</v>
      </c>
      <c r="AH95" s="29">
        <v>3.87</v>
      </c>
      <c r="AI95" s="29">
        <v>17.62</v>
      </c>
      <c r="AJ95" s="29">
        <v>0</v>
      </c>
      <c r="AK95" s="29">
        <v>17.420000000000002</v>
      </c>
      <c r="AL95" s="29">
        <v>16</v>
      </c>
      <c r="AM95" s="29">
        <v>954</v>
      </c>
      <c r="AN95" s="29">
        <v>400.41</v>
      </c>
      <c r="AO95" s="29">
        <v>196.07</v>
      </c>
      <c r="AP95" s="29">
        <v>411.63</v>
      </c>
      <c r="AQ95" s="29">
        <v>142.46</v>
      </c>
      <c r="AR95" s="29">
        <v>666.88</v>
      </c>
      <c r="AS95" s="29">
        <v>484.43</v>
      </c>
      <c r="AT95" s="29">
        <v>617.08000000000004</v>
      </c>
      <c r="AU95" s="29">
        <v>763.32</v>
      </c>
      <c r="AV95" s="29">
        <v>255.79</v>
      </c>
      <c r="AW95" s="29">
        <v>486.05</v>
      </c>
      <c r="AX95" s="29">
        <v>3685.13</v>
      </c>
      <c r="AY95" s="29">
        <v>0</v>
      </c>
      <c r="AZ95" s="29">
        <v>1140.3499999999999</v>
      </c>
      <c r="BA95" s="29">
        <v>601.5</v>
      </c>
      <c r="BB95" s="29">
        <v>364.32</v>
      </c>
      <c r="BC95" s="29">
        <v>260.31</v>
      </c>
      <c r="BD95" s="29">
        <v>0.09</v>
      </c>
      <c r="BE95" s="29">
        <v>0.04</v>
      </c>
      <c r="BF95" s="29">
        <v>0.02</v>
      </c>
      <c r="BG95" s="29">
        <v>0.05</v>
      </c>
      <c r="BH95" s="29">
        <v>0.06</v>
      </c>
      <c r="BI95" s="29">
        <v>0.26</v>
      </c>
      <c r="BJ95" s="29">
        <v>0</v>
      </c>
      <c r="BK95" s="29">
        <v>1.53</v>
      </c>
      <c r="BL95" s="29">
        <v>0</v>
      </c>
      <c r="BM95" s="29">
        <v>0.64</v>
      </c>
      <c r="BN95" s="29">
        <v>0.04</v>
      </c>
      <c r="BO95" s="29">
        <v>7.0000000000000007E-2</v>
      </c>
      <c r="BP95" s="29">
        <v>0</v>
      </c>
      <c r="BQ95" s="29">
        <v>0.05</v>
      </c>
      <c r="BR95" s="29">
        <v>0.09</v>
      </c>
      <c r="BS95" s="29">
        <v>3.01</v>
      </c>
      <c r="BT95" s="29">
        <v>0</v>
      </c>
      <c r="BU95" s="29">
        <v>0</v>
      </c>
      <c r="BV95" s="29">
        <v>6.83</v>
      </c>
      <c r="BW95" s="29">
        <v>0.04</v>
      </c>
      <c r="BX95" s="29">
        <v>0</v>
      </c>
      <c r="BY95" s="29">
        <v>0</v>
      </c>
      <c r="BZ95" s="29">
        <v>0</v>
      </c>
      <c r="CA95" s="29">
        <v>0</v>
      </c>
      <c r="CB95" s="29">
        <v>694.39</v>
      </c>
      <c r="CD95" s="29">
        <v>274.87</v>
      </c>
      <c r="CF95" s="29">
        <v>0</v>
      </c>
      <c r="CG95" s="29">
        <v>0</v>
      </c>
      <c r="CH95" s="29">
        <v>0</v>
      </c>
      <c r="CI95" s="29">
        <v>0</v>
      </c>
      <c r="CJ95" s="29">
        <v>0</v>
      </c>
      <c r="CK95" s="29">
        <v>0</v>
      </c>
      <c r="CL95" s="29">
        <v>0</v>
      </c>
      <c r="CM95" s="29">
        <v>0</v>
      </c>
      <c r="CN95" s="29">
        <v>0</v>
      </c>
      <c r="CO95" s="29">
        <v>1.8</v>
      </c>
      <c r="CP95" s="29">
        <v>1.18</v>
      </c>
    </row>
    <row r="96" spans="1:94" x14ac:dyDescent="0.25">
      <c r="B96" s="24" t="s">
        <v>127</v>
      </c>
    </row>
    <row r="97" spans="1:94" x14ac:dyDescent="0.25">
      <c r="B97" s="24" t="s">
        <v>89</v>
      </c>
    </row>
    <row r="98" spans="1:94" s="27" customFormat="1" ht="31.5" x14ac:dyDescent="0.25">
      <c r="A98" s="27" t="str">
        <f>"39/2"</f>
        <v>39/2</v>
      </c>
      <c r="B98" s="28" t="s">
        <v>158</v>
      </c>
      <c r="C98" s="27" t="str">
        <f>"265"</f>
        <v>265</v>
      </c>
      <c r="D98" s="27">
        <v>5.29</v>
      </c>
      <c r="E98" s="27">
        <v>3.77</v>
      </c>
      <c r="F98" s="27">
        <v>8.5299999999999994</v>
      </c>
      <c r="G98" s="27">
        <v>5.18</v>
      </c>
      <c r="H98" s="27">
        <v>14.75</v>
      </c>
      <c r="I98" s="33">
        <v>141.94</v>
      </c>
      <c r="J98" s="27">
        <v>0.7</v>
      </c>
      <c r="K98" s="27">
        <v>3.25</v>
      </c>
      <c r="L98" s="27">
        <v>0</v>
      </c>
      <c r="M98" s="27">
        <v>0</v>
      </c>
      <c r="N98" s="27">
        <v>2.5499999999999998</v>
      </c>
      <c r="O98" s="27">
        <v>7.35</v>
      </c>
      <c r="P98" s="27">
        <v>1.85</v>
      </c>
      <c r="Q98" s="27">
        <v>0</v>
      </c>
      <c r="R98" s="27">
        <v>0</v>
      </c>
      <c r="S98" s="27">
        <v>0.17</v>
      </c>
      <c r="T98" s="27">
        <v>1.4</v>
      </c>
      <c r="U98" s="27">
        <v>197.17</v>
      </c>
      <c r="V98" s="27">
        <v>371.79</v>
      </c>
      <c r="W98" s="27">
        <v>28.04</v>
      </c>
      <c r="X98" s="27">
        <v>24.51</v>
      </c>
      <c r="Y98" s="27">
        <v>76.33</v>
      </c>
      <c r="Z98" s="27">
        <v>1.1100000000000001</v>
      </c>
      <c r="AA98" s="27">
        <v>8.69</v>
      </c>
      <c r="AB98" s="27">
        <v>1269</v>
      </c>
      <c r="AC98" s="27">
        <v>249.8</v>
      </c>
      <c r="AD98" s="27">
        <v>2.38</v>
      </c>
      <c r="AE98" s="27">
        <v>0.09</v>
      </c>
      <c r="AF98" s="27">
        <v>0.08</v>
      </c>
      <c r="AG98" s="27">
        <v>0.75</v>
      </c>
      <c r="AH98" s="27">
        <v>1.25</v>
      </c>
      <c r="AI98" s="27">
        <v>6.37</v>
      </c>
      <c r="AJ98" s="27">
        <v>0</v>
      </c>
      <c r="AK98" s="27">
        <v>0</v>
      </c>
      <c r="AL98" s="27">
        <v>0</v>
      </c>
      <c r="AM98" s="27">
        <v>29.25</v>
      </c>
      <c r="AN98" s="27">
        <v>33.5</v>
      </c>
      <c r="AO98" s="27">
        <v>5.87</v>
      </c>
      <c r="AP98" s="27">
        <v>23.05</v>
      </c>
      <c r="AQ98" s="27">
        <v>10.66</v>
      </c>
      <c r="AR98" s="27">
        <v>23.43</v>
      </c>
      <c r="AS98" s="27">
        <v>33.6</v>
      </c>
      <c r="AT98" s="27">
        <v>82.84</v>
      </c>
      <c r="AU98" s="27">
        <v>48.86</v>
      </c>
      <c r="AV98" s="27">
        <v>8.39</v>
      </c>
      <c r="AW98" s="27">
        <v>23.22</v>
      </c>
      <c r="AX98" s="27">
        <v>133.15</v>
      </c>
      <c r="AY98" s="27">
        <v>0</v>
      </c>
      <c r="AZ98" s="27">
        <v>17.940000000000001</v>
      </c>
      <c r="BA98" s="27">
        <v>16.79</v>
      </c>
      <c r="BB98" s="27">
        <v>16.64</v>
      </c>
      <c r="BC98" s="27">
        <v>7.67</v>
      </c>
      <c r="BD98" s="27">
        <v>0</v>
      </c>
      <c r="BE98" s="27">
        <v>0</v>
      </c>
      <c r="BF98" s="27">
        <v>0</v>
      </c>
      <c r="BG98" s="27">
        <v>0</v>
      </c>
      <c r="BH98" s="27">
        <v>0</v>
      </c>
      <c r="BI98" s="27">
        <v>0</v>
      </c>
      <c r="BJ98" s="27">
        <v>0</v>
      </c>
      <c r="BK98" s="27">
        <v>0.34</v>
      </c>
      <c r="BL98" s="27">
        <v>0</v>
      </c>
      <c r="BM98" s="27">
        <v>0.21</v>
      </c>
      <c r="BN98" s="27">
        <v>0.01</v>
      </c>
      <c r="BO98" s="27">
        <v>0.03</v>
      </c>
      <c r="BP98" s="27">
        <v>0</v>
      </c>
      <c r="BQ98" s="27">
        <v>0</v>
      </c>
      <c r="BR98" s="27">
        <v>0</v>
      </c>
      <c r="BS98" s="27">
        <v>1.24</v>
      </c>
      <c r="BT98" s="27">
        <v>0</v>
      </c>
      <c r="BU98" s="27">
        <v>0</v>
      </c>
      <c r="BV98" s="27">
        <v>2.94</v>
      </c>
      <c r="BW98" s="27">
        <v>0</v>
      </c>
      <c r="BX98" s="27">
        <v>0</v>
      </c>
      <c r="BY98" s="27">
        <v>0</v>
      </c>
      <c r="BZ98" s="27">
        <v>0</v>
      </c>
      <c r="CA98" s="27">
        <v>0</v>
      </c>
      <c r="CB98" s="27">
        <v>263.08999999999997</v>
      </c>
      <c r="CD98" s="27">
        <v>211.5</v>
      </c>
      <c r="CF98" s="27">
        <v>0</v>
      </c>
      <c r="CG98" s="27">
        <v>0</v>
      </c>
      <c r="CH98" s="27">
        <v>0</v>
      </c>
      <c r="CI98" s="27">
        <v>0</v>
      </c>
      <c r="CJ98" s="27">
        <v>0</v>
      </c>
      <c r="CK98" s="27">
        <v>0</v>
      </c>
      <c r="CL98" s="27">
        <v>0</v>
      </c>
      <c r="CM98" s="27">
        <v>0</v>
      </c>
      <c r="CN98" s="27">
        <v>0</v>
      </c>
      <c r="CO98" s="27">
        <v>0</v>
      </c>
      <c r="CP98" s="27">
        <v>0.5</v>
      </c>
    </row>
    <row r="99" spans="1:94" s="27" customFormat="1" x14ac:dyDescent="0.25">
      <c r="A99" s="27" t="str">
        <f>"12/8"</f>
        <v>12/8</v>
      </c>
      <c r="B99" s="28" t="s">
        <v>99</v>
      </c>
      <c r="C99" s="27" t="str">
        <f>"90"</f>
        <v>90</v>
      </c>
      <c r="D99" s="27">
        <v>11.14</v>
      </c>
      <c r="E99" s="27">
        <v>9.82</v>
      </c>
      <c r="F99" s="27">
        <v>29.38</v>
      </c>
      <c r="G99" s="27">
        <v>0.08</v>
      </c>
      <c r="H99" s="27">
        <v>6.83</v>
      </c>
      <c r="I99" s="33">
        <v>327.30030000000005</v>
      </c>
      <c r="J99" s="27">
        <v>10.62</v>
      </c>
      <c r="K99" s="27">
        <v>0.1</v>
      </c>
      <c r="L99" s="27">
        <v>0</v>
      </c>
      <c r="M99" s="27">
        <v>0</v>
      </c>
      <c r="N99" s="27">
        <v>1.2</v>
      </c>
      <c r="O99" s="27">
        <v>3.07</v>
      </c>
      <c r="P99" s="27">
        <v>0.56000000000000005</v>
      </c>
      <c r="Q99" s="27">
        <v>0</v>
      </c>
      <c r="R99" s="27">
        <v>0</v>
      </c>
      <c r="S99" s="27">
        <v>0.03</v>
      </c>
      <c r="T99" s="27">
        <v>1.32</v>
      </c>
      <c r="U99" s="27">
        <v>371.93</v>
      </c>
      <c r="V99" s="27">
        <v>223.92</v>
      </c>
      <c r="W99" s="27">
        <v>12.13</v>
      </c>
      <c r="X99" s="27">
        <v>18.989999999999998</v>
      </c>
      <c r="Y99" s="27">
        <v>124.89</v>
      </c>
      <c r="Z99" s="27">
        <v>1.34</v>
      </c>
      <c r="AA99" s="27">
        <v>15.3</v>
      </c>
      <c r="AB99" s="27">
        <v>11.48</v>
      </c>
      <c r="AC99" s="27">
        <v>20.25</v>
      </c>
      <c r="AD99" s="27">
        <v>0.43</v>
      </c>
      <c r="AE99" s="27">
        <v>0.27</v>
      </c>
      <c r="AF99" s="27">
        <v>0.09</v>
      </c>
      <c r="AG99" s="27">
        <v>1.66</v>
      </c>
      <c r="AH99" s="27">
        <v>4.3899999999999997</v>
      </c>
      <c r="AI99" s="27">
        <v>0.41</v>
      </c>
      <c r="AJ99" s="27">
        <v>0</v>
      </c>
      <c r="AK99" s="27">
        <v>590.33000000000004</v>
      </c>
      <c r="AL99" s="27">
        <v>504.41</v>
      </c>
      <c r="AM99" s="27">
        <v>772.33</v>
      </c>
      <c r="AN99" s="27">
        <v>860.09</v>
      </c>
      <c r="AO99" s="27">
        <v>241.2</v>
      </c>
      <c r="AP99" s="27">
        <v>462.64</v>
      </c>
      <c r="AQ99" s="27">
        <v>136.76</v>
      </c>
      <c r="AR99" s="27">
        <v>419.89</v>
      </c>
      <c r="AS99" s="27">
        <v>544.38</v>
      </c>
      <c r="AT99" s="27">
        <v>619.47</v>
      </c>
      <c r="AU99" s="27">
        <v>921.23</v>
      </c>
      <c r="AV99" s="27">
        <v>403.37</v>
      </c>
      <c r="AW99" s="27">
        <v>491.37</v>
      </c>
      <c r="AX99" s="27">
        <v>1658.98</v>
      </c>
      <c r="AY99" s="27">
        <v>116.28</v>
      </c>
      <c r="AZ99" s="27">
        <v>488.12</v>
      </c>
      <c r="BA99" s="27">
        <v>441.61</v>
      </c>
      <c r="BB99" s="27">
        <v>368.17</v>
      </c>
      <c r="BC99" s="27">
        <v>134.15</v>
      </c>
      <c r="BD99" s="27">
        <v>0.11</v>
      </c>
      <c r="BE99" s="27">
        <v>0.05</v>
      </c>
      <c r="BF99" s="27">
        <v>0.03</v>
      </c>
      <c r="BG99" s="27">
        <v>0.06</v>
      </c>
      <c r="BH99" s="27">
        <v>7.0000000000000007E-2</v>
      </c>
      <c r="BI99" s="27">
        <v>0.34</v>
      </c>
      <c r="BJ99" s="27">
        <v>0</v>
      </c>
      <c r="BK99" s="27">
        <v>0.95</v>
      </c>
      <c r="BL99" s="27">
        <v>0</v>
      </c>
      <c r="BM99" s="27">
        <v>0.28999999999999998</v>
      </c>
      <c r="BN99" s="27">
        <v>0</v>
      </c>
      <c r="BO99" s="27">
        <v>0</v>
      </c>
      <c r="BP99" s="27">
        <v>0</v>
      </c>
      <c r="BQ99" s="27">
        <v>7.0000000000000007E-2</v>
      </c>
      <c r="BR99" s="27">
        <v>0.1</v>
      </c>
      <c r="BS99" s="27">
        <v>0.78</v>
      </c>
      <c r="BT99" s="27">
        <v>0</v>
      </c>
      <c r="BU99" s="27">
        <v>0</v>
      </c>
      <c r="BV99" s="27">
        <v>7.0000000000000007E-2</v>
      </c>
      <c r="BW99" s="27">
        <v>0</v>
      </c>
      <c r="BX99" s="27">
        <v>0</v>
      </c>
      <c r="BY99" s="27">
        <v>0</v>
      </c>
      <c r="BZ99" s="27">
        <v>0</v>
      </c>
      <c r="CA99" s="27">
        <v>0</v>
      </c>
      <c r="CB99" s="27">
        <v>50.45</v>
      </c>
      <c r="CD99" s="27">
        <v>17.21</v>
      </c>
      <c r="CF99" s="27">
        <v>0</v>
      </c>
      <c r="CG99" s="27">
        <v>0</v>
      </c>
      <c r="CH99" s="27">
        <v>0</v>
      </c>
      <c r="CI99" s="27">
        <v>0</v>
      </c>
      <c r="CJ99" s="27">
        <v>0</v>
      </c>
      <c r="CK99" s="27">
        <v>0</v>
      </c>
      <c r="CL99" s="27">
        <v>0</v>
      </c>
      <c r="CM99" s="27">
        <v>0</v>
      </c>
      <c r="CN99" s="27">
        <v>0</v>
      </c>
      <c r="CO99" s="27">
        <v>0</v>
      </c>
      <c r="CP99" s="27">
        <v>0.45</v>
      </c>
    </row>
    <row r="100" spans="1:94" s="27" customFormat="1" ht="31.5" x14ac:dyDescent="0.25">
      <c r="A100" s="27" t="str">
        <f>"15/4"</f>
        <v>15/4</v>
      </c>
      <c r="B100" s="28" t="s">
        <v>128</v>
      </c>
      <c r="C100" s="27" t="str">
        <f>"150"</f>
        <v>150</v>
      </c>
      <c r="D100" s="27">
        <v>2.84</v>
      </c>
      <c r="E100" s="27">
        <v>0.02</v>
      </c>
      <c r="F100" s="27">
        <v>2.2599999999999998</v>
      </c>
      <c r="G100" s="27">
        <v>0.39</v>
      </c>
      <c r="H100" s="27">
        <v>27.16</v>
      </c>
      <c r="I100" s="33">
        <v>119.148234</v>
      </c>
      <c r="J100" s="27">
        <v>1.53</v>
      </c>
      <c r="K100" s="27">
        <v>7.0000000000000007E-2</v>
      </c>
      <c r="L100" s="27">
        <v>0</v>
      </c>
      <c r="M100" s="27">
        <v>0</v>
      </c>
      <c r="N100" s="27">
        <v>3.06</v>
      </c>
      <c r="O100" s="27">
        <v>17.420000000000002</v>
      </c>
      <c r="P100" s="27">
        <v>2.21</v>
      </c>
      <c r="Q100" s="27">
        <v>0</v>
      </c>
      <c r="R100" s="27">
        <v>0</v>
      </c>
      <c r="S100" s="27">
        <v>0</v>
      </c>
      <c r="T100" s="27">
        <v>0.78</v>
      </c>
      <c r="U100" s="27">
        <v>150.13999999999999</v>
      </c>
      <c r="V100" s="27">
        <v>55.02</v>
      </c>
      <c r="W100" s="27">
        <v>23.05</v>
      </c>
      <c r="X100" s="27">
        <v>13.12</v>
      </c>
      <c r="Y100" s="27">
        <v>90.55</v>
      </c>
      <c r="Z100" s="27">
        <v>0.49</v>
      </c>
      <c r="AA100" s="27">
        <v>7.2</v>
      </c>
      <c r="AB100" s="27">
        <v>7.2</v>
      </c>
      <c r="AC100" s="27">
        <v>13.5</v>
      </c>
      <c r="AD100" s="27">
        <v>0.48</v>
      </c>
      <c r="AE100" s="27">
        <v>0.06</v>
      </c>
      <c r="AF100" s="27">
        <v>0.02</v>
      </c>
      <c r="AG100" s="27">
        <v>0.65</v>
      </c>
      <c r="AH100" s="27">
        <v>1.42</v>
      </c>
      <c r="AI100" s="27">
        <v>0</v>
      </c>
      <c r="AJ100" s="27">
        <v>0</v>
      </c>
      <c r="AK100" s="27">
        <v>1.18</v>
      </c>
      <c r="AL100" s="27">
        <v>1.1599999999999999</v>
      </c>
      <c r="AM100" s="27">
        <v>145.96</v>
      </c>
      <c r="AN100" s="27">
        <v>99.97</v>
      </c>
      <c r="AO100" s="27">
        <v>45.6</v>
      </c>
      <c r="AP100" s="27">
        <v>71.83</v>
      </c>
      <c r="AQ100" s="27">
        <v>35.049999999999997</v>
      </c>
      <c r="AR100" s="27">
        <v>147.82</v>
      </c>
      <c r="AS100" s="27">
        <v>115.23</v>
      </c>
      <c r="AT100" s="27">
        <v>138.91</v>
      </c>
      <c r="AU100" s="27">
        <v>180.68</v>
      </c>
      <c r="AV100" s="27">
        <v>65.849999999999994</v>
      </c>
      <c r="AW100" s="27">
        <v>116.3</v>
      </c>
      <c r="AX100" s="27">
        <v>679.39</v>
      </c>
      <c r="AY100" s="27">
        <v>0</v>
      </c>
      <c r="AZ100" s="27">
        <v>370.77</v>
      </c>
      <c r="BA100" s="27">
        <v>111.5</v>
      </c>
      <c r="BB100" s="27">
        <v>85.78</v>
      </c>
      <c r="BC100" s="27">
        <v>56.68</v>
      </c>
      <c r="BD100" s="27">
        <v>7.0000000000000007E-2</v>
      </c>
      <c r="BE100" s="27">
        <v>0.03</v>
      </c>
      <c r="BF100" s="27">
        <v>0.02</v>
      </c>
      <c r="BG100" s="27">
        <v>0.04</v>
      </c>
      <c r="BH100" s="27">
        <v>0.05</v>
      </c>
      <c r="BI100" s="27">
        <v>0.21</v>
      </c>
      <c r="BJ100" s="27">
        <v>0</v>
      </c>
      <c r="BK100" s="27">
        <v>0.57999999999999996</v>
      </c>
      <c r="BL100" s="27">
        <v>0</v>
      </c>
      <c r="BM100" s="27">
        <v>0.18</v>
      </c>
      <c r="BN100" s="27">
        <v>0</v>
      </c>
      <c r="BO100" s="27">
        <v>0</v>
      </c>
      <c r="BP100" s="27">
        <v>0</v>
      </c>
      <c r="BQ100" s="27">
        <v>0.04</v>
      </c>
      <c r="BR100" s="27">
        <v>0.06</v>
      </c>
      <c r="BS100" s="27">
        <v>0.48</v>
      </c>
      <c r="BT100" s="27">
        <v>0</v>
      </c>
      <c r="BU100" s="27">
        <v>0</v>
      </c>
      <c r="BV100" s="27">
        <v>0.03</v>
      </c>
      <c r="BW100" s="27">
        <v>0</v>
      </c>
      <c r="BX100" s="27">
        <v>0</v>
      </c>
      <c r="BY100" s="27">
        <v>0</v>
      </c>
      <c r="BZ100" s="27">
        <v>0</v>
      </c>
      <c r="CA100" s="27">
        <v>0</v>
      </c>
      <c r="CB100" s="27">
        <v>139.94999999999999</v>
      </c>
      <c r="CD100" s="27">
        <v>8.4</v>
      </c>
      <c r="CF100" s="27">
        <v>0</v>
      </c>
      <c r="CG100" s="27">
        <v>0</v>
      </c>
      <c r="CH100" s="27">
        <v>0</v>
      </c>
      <c r="CI100" s="27">
        <v>0</v>
      </c>
      <c r="CJ100" s="27">
        <v>0</v>
      </c>
      <c r="CK100" s="27">
        <v>0</v>
      </c>
      <c r="CL100" s="27">
        <v>0</v>
      </c>
      <c r="CM100" s="27">
        <v>0</v>
      </c>
      <c r="CN100" s="27">
        <v>0</v>
      </c>
      <c r="CO100" s="27">
        <v>3</v>
      </c>
      <c r="CP100" s="27">
        <v>0.38</v>
      </c>
    </row>
    <row r="101" spans="1:94" s="27" customFormat="1" x14ac:dyDescent="0.25">
      <c r="A101" s="27" t="str">
        <f>"6/10"</f>
        <v>6/10</v>
      </c>
      <c r="B101" s="28" t="s">
        <v>101</v>
      </c>
      <c r="C101" s="27" t="str">
        <f>"200"</f>
        <v>200</v>
      </c>
      <c r="D101" s="27">
        <v>1.02</v>
      </c>
      <c r="E101" s="27">
        <v>0</v>
      </c>
      <c r="F101" s="27">
        <v>0.06</v>
      </c>
      <c r="G101" s="27">
        <v>0.06</v>
      </c>
      <c r="H101" s="27">
        <v>23.18</v>
      </c>
      <c r="I101" s="33">
        <v>87.598919999999993</v>
      </c>
      <c r="J101" s="27">
        <v>0.02</v>
      </c>
      <c r="K101" s="27">
        <v>0</v>
      </c>
      <c r="L101" s="27">
        <v>0</v>
      </c>
      <c r="M101" s="27">
        <v>0</v>
      </c>
      <c r="N101" s="27">
        <v>19.190000000000001</v>
      </c>
      <c r="O101" s="27">
        <v>0.56999999999999995</v>
      </c>
      <c r="P101" s="27">
        <v>3.42</v>
      </c>
      <c r="Q101" s="27">
        <v>0</v>
      </c>
      <c r="R101" s="27">
        <v>0</v>
      </c>
      <c r="S101" s="27">
        <v>0.3</v>
      </c>
      <c r="T101" s="27">
        <v>0.81</v>
      </c>
      <c r="U101" s="27">
        <v>3.47</v>
      </c>
      <c r="V101" s="27">
        <v>340.26</v>
      </c>
      <c r="W101" s="27">
        <v>31.33</v>
      </c>
      <c r="X101" s="27">
        <v>19.95</v>
      </c>
      <c r="Y101" s="27">
        <v>27.16</v>
      </c>
      <c r="Z101" s="27">
        <v>0.65</v>
      </c>
      <c r="AA101" s="27">
        <v>0</v>
      </c>
      <c r="AB101" s="27">
        <v>630</v>
      </c>
      <c r="AC101" s="27">
        <v>116.6</v>
      </c>
      <c r="AD101" s="27">
        <v>1.1000000000000001</v>
      </c>
      <c r="AE101" s="27">
        <v>0.02</v>
      </c>
      <c r="AF101" s="27">
        <v>0.04</v>
      </c>
      <c r="AG101" s="27">
        <v>0.51</v>
      </c>
      <c r="AH101" s="27">
        <v>0.78</v>
      </c>
      <c r="AI101" s="27">
        <v>0.32</v>
      </c>
      <c r="AJ101" s="27">
        <v>0</v>
      </c>
      <c r="AK101" s="27">
        <v>0</v>
      </c>
      <c r="AL101" s="27">
        <v>0</v>
      </c>
      <c r="AM101" s="27">
        <v>0.01</v>
      </c>
      <c r="AN101" s="27">
        <v>0.02</v>
      </c>
      <c r="AO101" s="27">
        <v>0</v>
      </c>
      <c r="AP101" s="27">
        <v>0.01</v>
      </c>
      <c r="AQ101" s="27">
        <v>0</v>
      </c>
      <c r="AR101" s="27">
        <v>0.01</v>
      </c>
      <c r="AS101" s="27">
        <v>0.01</v>
      </c>
      <c r="AT101" s="27">
        <v>0.01</v>
      </c>
      <c r="AU101" s="27">
        <v>0.06</v>
      </c>
      <c r="AV101" s="27">
        <v>0</v>
      </c>
      <c r="AW101" s="27">
        <v>0.01</v>
      </c>
      <c r="AX101" s="27">
        <v>0.03</v>
      </c>
      <c r="AY101" s="27">
        <v>0</v>
      </c>
      <c r="AZ101" s="27">
        <v>0.02</v>
      </c>
      <c r="BA101" s="27">
        <v>0.01</v>
      </c>
      <c r="BB101" s="27">
        <v>0.01</v>
      </c>
      <c r="BC101" s="27">
        <v>0</v>
      </c>
      <c r="BD101" s="27">
        <v>0</v>
      </c>
      <c r="BE101" s="27">
        <v>0</v>
      </c>
      <c r="BF101" s="27">
        <v>0</v>
      </c>
      <c r="BG101" s="27">
        <v>0</v>
      </c>
      <c r="BH101" s="27">
        <v>0</v>
      </c>
      <c r="BI101" s="27">
        <v>0</v>
      </c>
      <c r="BJ101" s="27">
        <v>0</v>
      </c>
      <c r="BK101" s="27">
        <v>0</v>
      </c>
      <c r="BL101" s="27">
        <v>0</v>
      </c>
      <c r="BM101" s="27">
        <v>0</v>
      </c>
      <c r="BN101" s="27">
        <v>0</v>
      </c>
      <c r="BO101" s="27">
        <v>0</v>
      </c>
      <c r="BP101" s="27">
        <v>0</v>
      </c>
      <c r="BQ101" s="27">
        <v>0</v>
      </c>
      <c r="BR101" s="27">
        <v>0</v>
      </c>
      <c r="BS101" s="27">
        <v>0.01</v>
      </c>
      <c r="BT101" s="27">
        <v>0</v>
      </c>
      <c r="BU101" s="27">
        <v>0</v>
      </c>
      <c r="BV101" s="27">
        <v>0.01</v>
      </c>
      <c r="BW101" s="27">
        <v>0</v>
      </c>
      <c r="BX101" s="27">
        <v>0</v>
      </c>
      <c r="BY101" s="27">
        <v>0</v>
      </c>
      <c r="BZ101" s="27">
        <v>0</v>
      </c>
      <c r="CA101" s="27">
        <v>0</v>
      </c>
      <c r="CB101" s="27">
        <v>214.01</v>
      </c>
      <c r="CD101" s="27">
        <v>105</v>
      </c>
      <c r="CF101" s="27">
        <v>0</v>
      </c>
      <c r="CG101" s="27">
        <v>0</v>
      </c>
      <c r="CH101" s="27">
        <v>0</v>
      </c>
      <c r="CI101" s="27">
        <v>0</v>
      </c>
      <c r="CJ101" s="27">
        <v>0</v>
      </c>
      <c r="CK101" s="27">
        <v>0</v>
      </c>
      <c r="CL101" s="27">
        <v>0</v>
      </c>
      <c r="CM101" s="27">
        <v>0</v>
      </c>
      <c r="CN101" s="27">
        <v>0</v>
      </c>
      <c r="CO101" s="27">
        <v>10</v>
      </c>
      <c r="CP101" s="27">
        <v>0</v>
      </c>
    </row>
    <row r="102" spans="1:94" s="27" customFormat="1" x14ac:dyDescent="0.25">
      <c r="A102" s="27" t="str">
        <f>"-"</f>
        <v>-</v>
      </c>
      <c r="B102" s="28" t="s">
        <v>93</v>
      </c>
      <c r="C102" s="27" t="str">
        <f>"31"</f>
        <v>31</v>
      </c>
      <c r="D102" s="27">
        <v>2.0499999999999998</v>
      </c>
      <c r="E102" s="27">
        <v>0</v>
      </c>
      <c r="F102" s="27">
        <v>0.37</v>
      </c>
      <c r="G102" s="27">
        <v>0.37</v>
      </c>
      <c r="H102" s="27">
        <v>12.93</v>
      </c>
      <c r="I102" s="33">
        <v>59.947799999999994</v>
      </c>
      <c r="J102" s="27">
        <v>0.06</v>
      </c>
      <c r="K102" s="27">
        <v>0</v>
      </c>
      <c r="L102" s="27">
        <v>0</v>
      </c>
      <c r="M102" s="27">
        <v>0</v>
      </c>
      <c r="N102" s="27">
        <v>0.37</v>
      </c>
      <c r="O102" s="27">
        <v>9.98</v>
      </c>
      <c r="P102" s="27">
        <v>2.57</v>
      </c>
      <c r="Q102" s="27">
        <v>0</v>
      </c>
      <c r="R102" s="27">
        <v>0</v>
      </c>
      <c r="S102" s="27">
        <v>0.31</v>
      </c>
      <c r="T102" s="27">
        <v>0.78</v>
      </c>
      <c r="U102" s="27">
        <v>189.1</v>
      </c>
      <c r="V102" s="27">
        <v>75.95</v>
      </c>
      <c r="W102" s="27">
        <v>10.85</v>
      </c>
      <c r="X102" s="27">
        <v>14.57</v>
      </c>
      <c r="Y102" s="27">
        <v>48.98</v>
      </c>
      <c r="Z102" s="27">
        <v>1.21</v>
      </c>
      <c r="AA102" s="27">
        <v>0</v>
      </c>
      <c r="AB102" s="27">
        <v>1.55</v>
      </c>
      <c r="AC102" s="27">
        <v>0.31</v>
      </c>
      <c r="AD102" s="27">
        <v>0.43</v>
      </c>
      <c r="AE102" s="27">
        <v>0.06</v>
      </c>
      <c r="AF102" s="27">
        <v>0.02</v>
      </c>
      <c r="AG102" s="27">
        <v>0.22</v>
      </c>
      <c r="AH102" s="27">
        <v>0.62</v>
      </c>
      <c r="AI102" s="27">
        <v>0</v>
      </c>
      <c r="AJ102" s="27">
        <v>0</v>
      </c>
      <c r="AK102" s="27">
        <v>0</v>
      </c>
      <c r="AL102" s="27">
        <v>0</v>
      </c>
      <c r="AM102" s="27">
        <v>132.37</v>
      </c>
      <c r="AN102" s="27">
        <v>69.13</v>
      </c>
      <c r="AO102" s="27">
        <v>28.83</v>
      </c>
      <c r="AP102" s="27">
        <v>61.38</v>
      </c>
      <c r="AQ102" s="27">
        <v>24.8</v>
      </c>
      <c r="AR102" s="27">
        <v>115.01</v>
      </c>
      <c r="AS102" s="27">
        <v>92.07</v>
      </c>
      <c r="AT102" s="27">
        <v>90.21</v>
      </c>
      <c r="AU102" s="27">
        <v>143.84</v>
      </c>
      <c r="AV102" s="27">
        <v>38.44</v>
      </c>
      <c r="AW102" s="27">
        <v>96.1</v>
      </c>
      <c r="AX102" s="27">
        <v>473.99</v>
      </c>
      <c r="AY102" s="27">
        <v>0</v>
      </c>
      <c r="AZ102" s="27">
        <v>163.06</v>
      </c>
      <c r="BA102" s="27">
        <v>90.21</v>
      </c>
      <c r="BB102" s="27">
        <v>55.8</v>
      </c>
      <c r="BC102" s="27">
        <v>40.299999999999997</v>
      </c>
      <c r="BD102" s="27">
        <v>0</v>
      </c>
      <c r="BE102" s="27">
        <v>0</v>
      </c>
      <c r="BF102" s="27">
        <v>0</v>
      </c>
      <c r="BG102" s="27">
        <v>0</v>
      </c>
      <c r="BH102" s="27">
        <v>0</v>
      </c>
      <c r="BI102" s="27">
        <v>0</v>
      </c>
      <c r="BJ102" s="27">
        <v>0</v>
      </c>
      <c r="BK102" s="27">
        <v>0.04</v>
      </c>
      <c r="BL102" s="27">
        <v>0</v>
      </c>
      <c r="BM102" s="27">
        <v>0</v>
      </c>
      <c r="BN102" s="27">
        <v>0.01</v>
      </c>
      <c r="BO102" s="27">
        <v>0</v>
      </c>
      <c r="BP102" s="27">
        <v>0</v>
      </c>
      <c r="BQ102" s="27">
        <v>0</v>
      </c>
      <c r="BR102" s="27">
        <v>0</v>
      </c>
      <c r="BS102" s="27">
        <v>0.03</v>
      </c>
      <c r="BT102" s="27">
        <v>0</v>
      </c>
      <c r="BU102" s="27">
        <v>0</v>
      </c>
      <c r="BV102" s="27">
        <v>0.15</v>
      </c>
      <c r="BW102" s="27">
        <v>0.02</v>
      </c>
      <c r="BX102" s="27">
        <v>0</v>
      </c>
      <c r="BY102" s="27">
        <v>0</v>
      </c>
      <c r="BZ102" s="27">
        <v>0</v>
      </c>
      <c r="CA102" s="27">
        <v>0</v>
      </c>
      <c r="CB102" s="27">
        <v>14.57</v>
      </c>
      <c r="CD102" s="27">
        <v>0.26</v>
      </c>
      <c r="CF102" s="27">
        <v>0</v>
      </c>
      <c r="CG102" s="27">
        <v>0</v>
      </c>
      <c r="CH102" s="27">
        <v>0</v>
      </c>
      <c r="CI102" s="27">
        <v>0</v>
      </c>
      <c r="CJ102" s="27">
        <v>0</v>
      </c>
      <c r="CK102" s="27">
        <v>0</v>
      </c>
      <c r="CL102" s="27">
        <v>0</v>
      </c>
      <c r="CM102" s="27">
        <v>0</v>
      </c>
      <c r="CN102" s="27">
        <v>0</v>
      </c>
      <c r="CO102" s="27">
        <v>0</v>
      </c>
      <c r="CP102" s="27">
        <v>0</v>
      </c>
    </row>
    <row r="103" spans="1:94" s="25" customFormat="1" x14ac:dyDescent="0.25">
      <c r="A103" s="25" t="str">
        <f>"-"</f>
        <v>-</v>
      </c>
      <c r="B103" s="26" t="s">
        <v>94</v>
      </c>
      <c r="C103" s="25" t="str">
        <f>"31"</f>
        <v>31</v>
      </c>
      <c r="D103" s="25">
        <v>2.0499999999999998</v>
      </c>
      <c r="E103" s="25">
        <v>0</v>
      </c>
      <c r="F103" s="25">
        <v>0.2</v>
      </c>
      <c r="G103" s="25">
        <v>0.2</v>
      </c>
      <c r="H103" s="25">
        <v>14.54</v>
      </c>
      <c r="I103" s="34">
        <v>69.409309999999991</v>
      </c>
      <c r="J103" s="25">
        <v>0</v>
      </c>
      <c r="K103" s="25">
        <v>0</v>
      </c>
      <c r="L103" s="25">
        <v>0</v>
      </c>
      <c r="M103" s="25">
        <v>0</v>
      </c>
      <c r="N103" s="25">
        <v>0.34</v>
      </c>
      <c r="O103" s="25">
        <v>14.14</v>
      </c>
      <c r="P103" s="25">
        <v>0.06</v>
      </c>
      <c r="Q103" s="25">
        <v>0</v>
      </c>
      <c r="R103" s="25">
        <v>0</v>
      </c>
      <c r="S103" s="25">
        <v>0</v>
      </c>
      <c r="T103" s="25">
        <v>0.56000000000000005</v>
      </c>
      <c r="U103" s="25">
        <v>0</v>
      </c>
      <c r="V103" s="25">
        <v>0</v>
      </c>
      <c r="W103" s="25">
        <v>0</v>
      </c>
      <c r="X103" s="25">
        <v>0</v>
      </c>
      <c r="Y103" s="25">
        <v>0</v>
      </c>
      <c r="Z103" s="25">
        <v>0</v>
      </c>
      <c r="AA103" s="25">
        <v>0</v>
      </c>
      <c r="AB103" s="25">
        <v>0</v>
      </c>
      <c r="AC103" s="25">
        <v>0</v>
      </c>
      <c r="AD103" s="25">
        <v>0</v>
      </c>
      <c r="AE103" s="25">
        <v>0</v>
      </c>
      <c r="AF103" s="25">
        <v>0</v>
      </c>
      <c r="AG103" s="25">
        <v>0</v>
      </c>
      <c r="AH103" s="25">
        <v>0</v>
      </c>
      <c r="AI103" s="25">
        <v>0</v>
      </c>
      <c r="AJ103" s="25">
        <v>0</v>
      </c>
      <c r="AK103" s="25">
        <v>0</v>
      </c>
      <c r="AL103" s="25">
        <v>0</v>
      </c>
      <c r="AM103" s="25">
        <v>157.77000000000001</v>
      </c>
      <c r="AN103" s="25">
        <v>52.32</v>
      </c>
      <c r="AO103" s="25">
        <v>31.02</v>
      </c>
      <c r="AP103" s="25">
        <v>62.03</v>
      </c>
      <c r="AQ103" s="25">
        <v>23.46</v>
      </c>
      <c r="AR103" s="25">
        <v>112.2</v>
      </c>
      <c r="AS103" s="25">
        <v>69.58</v>
      </c>
      <c r="AT103" s="25">
        <v>97.09</v>
      </c>
      <c r="AU103" s="25">
        <v>80.099999999999994</v>
      </c>
      <c r="AV103" s="25">
        <v>42.07</v>
      </c>
      <c r="AW103" s="25">
        <v>74.44</v>
      </c>
      <c r="AX103" s="25">
        <v>622.47</v>
      </c>
      <c r="AY103" s="25">
        <v>0</v>
      </c>
      <c r="AZ103" s="25">
        <v>202.81</v>
      </c>
      <c r="BA103" s="25">
        <v>88.19</v>
      </c>
      <c r="BB103" s="25">
        <v>58.52</v>
      </c>
      <c r="BC103" s="25">
        <v>46.39</v>
      </c>
      <c r="BD103" s="25">
        <v>0</v>
      </c>
      <c r="BE103" s="25">
        <v>0</v>
      </c>
      <c r="BF103" s="25">
        <v>0</v>
      </c>
      <c r="BG103" s="25">
        <v>0</v>
      </c>
      <c r="BH103" s="25">
        <v>0</v>
      </c>
      <c r="BI103" s="25">
        <v>0</v>
      </c>
      <c r="BJ103" s="25">
        <v>0</v>
      </c>
      <c r="BK103" s="25">
        <v>0.02</v>
      </c>
      <c r="BL103" s="25">
        <v>0</v>
      </c>
      <c r="BM103" s="25">
        <v>0</v>
      </c>
      <c r="BN103" s="25">
        <v>0</v>
      </c>
      <c r="BO103" s="25">
        <v>0</v>
      </c>
      <c r="BP103" s="25">
        <v>0</v>
      </c>
      <c r="BQ103" s="25">
        <v>0</v>
      </c>
      <c r="BR103" s="25">
        <v>0</v>
      </c>
      <c r="BS103" s="25">
        <v>0.02</v>
      </c>
      <c r="BT103" s="25">
        <v>0</v>
      </c>
      <c r="BU103" s="25">
        <v>0</v>
      </c>
      <c r="BV103" s="25">
        <v>0.09</v>
      </c>
      <c r="BW103" s="25">
        <v>0</v>
      </c>
      <c r="BX103" s="25">
        <v>0</v>
      </c>
      <c r="BY103" s="25">
        <v>0</v>
      </c>
      <c r="BZ103" s="25">
        <v>0</v>
      </c>
      <c r="CA103" s="25">
        <v>0</v>
      </c>
      <c r="CB103" s="25">
        <v>12.12</v>
      </c>
      <c r="CD103" s="25">
        <v>0</v>
      </c>
      <c r="CF103" s="25">
        <v>0</v>
      </c>
      <c r="CG103" s="25">
        <v>0</v>
      </c>
      <c r="CH103" s="25">
        <v>0</v>
      </c>
      <c r="CI103" s="25">
        <v>0</v>
      </c>
      <c r="CJ103" s="25">
        <v>0</v>
      </c>
      <c r="CK103" s="25">
        <v>0</v>
      </c>
      <c r="CL103" s="25">
        <v>0</v>
      </c>
      <c r="CM103" s="25">
        <v>0</v>
      </c>
      <c r="CN103" s="25">
        <v>0</v>
      </c>
      <c r="CO103" s="25">
        <v>0</v>
      </c>
      <c r="CP103" s="25">
        <v>0</v>
      </c>
    </row>
    <row r="104" spans="1:94" s="29" customFormat="1" x14ac:dyDescent="0.25">
      <c r="B104" s="30" t="s">
        <v>95</v>
      </c>
      <c r="C104" s="29">
        <f>C103+C102+C101+C100+C99+C98</f>
        <v>767</v>
      </c>
      <c r="D104" s="29">
        <v>25.3</v>
      </c>
      <c r="E104" s="29">
        <v>13.61</v>
      </c>
      <c r="F104" s="29">
        <v>44.38</v>
      </c>
      <c r="G104" s="29">
        <v>9.86</v>
      </c>
      <c r="H104" s="29">
        <v>104.98</v>
      </c>
      <c r="I104" s="35">
        <v>860.96</v>
      </c>
      <c r="J104" s="29">
        <v>14.3</v>
      </c>
      <c r="K104" s="29">
        <v>5.76</v>
      </c>
      <c r="L104" s="29">
        <v>0</v>
      </c>
      <c r="M104" s="29">
        <v>0</v>
      </c>
      <c r="N104" s="29">
        <v>31.12</v>
      </c>
      <c r="O104" s="29">
        <v>52.58</v>
      </c>
      <c r="P104" s="29">
        <v>11.78</v>
      </c>
      <c r="Q104" s="29">
        <v>0</v>
      </c>
      <c r="R104" s="29">
        <v>0</v>
      </c>
      <c r="S104" s="29">
        <v>0.97</v>
      </c>
      <c r="T104" s="29">
        <v>6.5</v>
      </c>
      <c r="U104" s="29">
        <v>1047.82</v>
      </c>
      <c r="V104" s="29">
        <v>1253.48</v>
      </c>
      <c r="W104" s="29">
        <v>130.25</v>
      </c>
      <c r="X104" s="29">
        <v>101.84</v>
      </c>
      <c r="Y104" s="29">
        <v>387.05</v>
      </c>
      <c r="Z104" s="29">
        <v>5.14</v>
      </c>
      <c r="AA104" s="29">
        <v>31.19</v>
      </c>
      <c r="AB104" s="29">
        <v>3058.66</v>
      </c>
      <c r="AC104" s="29">
        <v>593.80999999999995</v>
      </c>
      <c r="AD104" s="29">
        <v>6.59</v>
      </c>
      <c r="AE104" s="29">
        <v>0.51</v>
      </c>
      <c r="AF104" s="29">
        <v>0.3</v>
      </c>
      <c r="AG104" s="29">
        <v>5.47</v>
      </c>
      <c r="AH104" s="29">
        <v>11.55</v>
      </c>
      <c r="AI104" s="29">
        <v>27.41</v>
      </c>
      <c r="AJ104" s="29">
        <v>0</v>
      </c>
      <c r="AK104" s="29">
        <v>591.52</v>
      </c>
      <c r="AL104" s="29">
        <v>505.56</v>
      </c>
      <c r="AM104" s="29">
        <v>1270.06</v>
      </c>
      <c r="AN104" s="29">
        <v>1145.51</v>
      </c>
      <c r="AO104" s="29">
        <v>363.06</v>
      </c>
      <c r="AP104" s="29">
        <v>703.8</v>
      </c>
      <c r="AQ104" s="29">
        <v>235.91</v>
      </c>
      <c r="AR104" s="29">
        <v>845.98</v>
      </c>
      <c r="AS104" s="29">
        <v>890.7</v>
      </c>
      <c r="AT104" s="29">
        <v>1069.8699999999999</v>
      </c>
      <c r="AU104" s="29">
        <v>1463.32</v>
      </c>
      <c r="AV104" s="29">
        <v>571.79</v>
      </c>
      <c r="AW104" s="29">
        <v>824.89</v>
      </c>
      <c r="AX104" s="29">
        <v>3711.39</v>
      </c>
      <c r="AY104" s="29">
        <v>116.28</v>
      </c>
      <c r="AZ104" s="29">
        <v>1271.57</v>
      </c>
      <c r="BA104" s="29">
        <v>777.45</v>
      </c>
      <c r="BB104" s="29">
        <v>608.66999999999996</v>
      </c>
      <c r="BC104" s="29">
        <v>295.14</v>
      </c>
      <c r="BD104" s="29">
        <v>0.19</v>
      </c>
      <c r="BE104" s="29">
        <v>0.09</v>
      </c>
      <c r="BF104" s="29">
        <v>0.05</v>
      </c>
      <c r="BG104" s="29">
        <v>0.1</v>
      </c>
      <c r="BH104" s="29">
        <v>0.12</v>
      </c>
      <c r="BI104" s="29">
        <v>0.55000000000000004</v>
      </c>
      <c r="BJ104" s="29">
        <v>0</v>
      </c>
      <c r="BK104" s="29">
        <v>2.17</v>
      </c>
      <c r="BL104" s="29">
        <v>0</v>
      </c>
      <c r="BM104" s="29">
        <v>0.83</v>
      </c>
      <c r="BN104" s="29">
        <v>0.03</v>
      </c>
      <c r="BO104" s="29">
        <v>0.06</v>
      </c>
      <c r="BP104" s="29">
        <v>0</v>
      </c>
      <c r="BQ104" s="29">
        <v>0.11</v>
      </c>
      <c r="BR104" s="29">
        <v>0.17</v>
      </c>
      <c r="BS104" s="29">
        <v>3.4</v>
      </c>
      <c r="BT104" s="29">
        <v>0</v>
      </c>
      <c r="BU104" s="29">
        <v>0</v>
      </c>
      <c r="BV104" s="29">
        <v>5.35</v>
      </c>
      <c r="BW104" s="29">
        <v>0.04</v>
      </c>
      <c r="BX104" s="29">
        <v>0</v>
      </c>
      <c r="BY104" s="29">
        <v>0</v>
      </c>
      <c r="BZ104" s="29">
        <v>0</v>
      </c>
      <c r="CA104" s="29">
        <v>0</v>
      </c>
      <c r="CB104" s="29">
        <v>756.28</v>
      </c>
      <c r="CC104" s="29">
        <f>$I$104/$I$105*100</f>
        <v>100</v>
      </c>
      <c r="CD104" s="29">
        <v>540.97</v>
      </c>
      <c r="CF104" s="29">
        <v>0</v>
      </c>
      <c r="CG104" s="29">
        <v>0</v>
      </c>
      <c r="CH104" s="29">
        <v>0</v>
      </c>
      <c r="CI104" s="29">
        <v>0</v>
      </c>
      <c r="CJ104" s="29">
        <v>0</v>
      </c>
      <c r="CK104" s="29">
        <v>0</v>
      </c>
      <c r="CL104" s="29">
        <v>0</v>
      </c>
      <c r="CM104" s="29">
        <v>0</v>
      </c>
      <c r="CN104" s="29">
        <v>0</v>
      </c>
      <c r="CO104" s="29">
        <v>14.8</v>
      </c>
      <c r="CP104" s="29">
        <v>1.63</v>
      </c>
    </row>
    <row r="105" spans="1:94" s="29" customFormat="1" x14ac:dyDescent="0.25">
      <c r="B105" s="30" t="s">
        <v>96</v>
      </c>
      <c r="D105" s="29">
        <v>25.3</v>
      </c>
      <c r="E105" s="29">
        <v>13.61</v>
      </c>
      <c r="F105" s="29">
        <v>44.38</v>
      </c>
      <c r="G105" s="29">
        <v>9.86</v>
      </c>
      <c r="H105" s="29">
        <v>104.98</v>
      </c>
      <c r="I105" s="35">
        <v>860.96</v>
      </c>
      <c r="J105" s="29">
        <v>14.3</v>
      </c>
      <c r="K105" s="29">
        <v>5.76</v>
      </c>
      <c r="L105" s="29">
        <v>0</v>
      </c>
      <c r="M105" s="29">
        <v>0</v>
      </c>
      <c r="N105" s="29">
        <v>31.12</v>
      </c>
      <c r="O105" s="29">
        <v>52.58</v>
      </c>
      <c r="P105" s="29">
        <v>11.78</v>
      </c>
      <c r="Q105" s="29">
        <v>0</v>
      </c>
      <c r="R105" s="29">
        <v>0</v>
      </c>
      <c r="S105" s="29">
        <v>0.97</v>
      </c>
      <c r="T105" s="29">
        <v>6.5</v>
      </c>
      <c r="U105" s="29">
        <v>1047.82</v>
      </c>
      <c r="V105" s="29">
        <v>1253.48</v>
      </c>
      <c r="W105" s="29">
        <v>130.25</v>
      </c>
      <c r="X105" s="29">
        <v>101.84</v>
      </c>
      <c r="Y105" s="29">
        <v>387.05</v>
      </c>
      <c r="Z105" s="29">
        <v>5.14</v>
      </c>
      <c r="AA105" s="29">
        <v>31.19</v>
      </c>
      <c r="AB105" s="29">
        <v>3058.66</v>
      </c>
      <c r="AC105" s="29">
        <v>593.80999999999995</v>
      </c>
      <c r="AD105" s="29">
        <v>6.59</v>
      </c>
      <c r="AE105" s="29">
        <v>0.51</v>
      </c>
      <c r="AF105" s="29">
        <v>0.3</v>
      </c>
      <c r="AG105" s="29">
        <v>5.47</v>
      </c>
      <c r="AH105" s="29">
        <v>11.55</v>
      </c>
      <c r="AI105" s="29">
        <v>27.41</v>
      </c>
      <c r="AJ105" s="29">
        <v>0</v>
      </c>
      <c r="AK105" s="29">
        <v>591.52</v>
      </c>
      <c r="AL105" s="29">
        <v>505.56</v>
      </c>
      <c r="AM105" s="29">
        <v>1270.06</v>
      </c>
      <c r="AN105" s="29">
        <v>1145.51</v>
      </c>
      <c r="AO105" s="29">
        <v>363.06</v>
      </c>
      <c r="AP105" s="29">
        <v>703.8</v>
      </c>
      <c r="AQ105" s="29">
        <v>235.91</v>
      </c>
      <c r="AR105" s="29">
        <v>845.98</v>
      </c>
      <c r="AS105" s="29">
        <v>890.7</v>
      </c>
      <c r="AT105" s="29">
        <v>1069.8699999999999</v>
      </c>
      <c r="AU105" s="29">
        <v>1463.32</v>
      </c>
      <c r="AV105" s="29">
        <v>571.79</v>
      </c>
      <c r="AW105" s="29">
        <v>824.89</v>
      </c>
      <c r="AX105" s="29">
        <v>3711.39</v>
      </c>
      <c r="AY105" s="29">
        <v>116.28</v>
      </c>
      <c r="AZ105" s="29">
        <v>1271.57</v>
      </c>
      <c r="BA105" s="29">
        <v>777.45</v>
      </c>
      <c r="BB105" s="29">
        <v>608.66999999999996</v>
      </c>
      <c r="BC105" s="29">
        <v>295.14</v>
      </c>
      <c r="BD105" s="29">
        <v>0.19</v>
      </c>
      <c r="BE105" s="29">
        <v>0.09</v>
      </c>
      <c r="BF105" s="29">
        <v>0.05</v>
      </c>
      <c r="BG105" s="29">
        <v>0.1</v>
      </c>
      <c r="BH105" s="29">
        <v>0.12</v>
      </c>
      <c r="BI105" s="29">
        <v>0.55000000000000004</v>
      </c>
      <c r="BJ105" s="29">
        <v>0</v>
      </c>
      <c r="BK105" s="29">
        <v>2.17</v>
      </c>
      <c r="BL105" s="29">
        <v>0</v>
      </c>
      <c r="BM105" s="29">
        <v>0.83</v>
      </c>
      <c r="BN105" s="29">
        <v>0.03</v>
      </c>
      <c r="BO105" s="29">
        <v>0.06</v>
      </c>
      <c r="BP105" s="29">
        <v>0</v>
      </c>
      <c r="BQ105" s="29">
        <v>0.11</v>
      </c>
      <c r="BR105" s="29">
        <v>0.17</v>
      </c>
      <c r="BS105" s="29">
        <v>3.4</v>
      </c>
      <c r="BT105" s="29">
        <v>0</v>
      </c>
      <c r="BU105" s="29">
        <v>0</v>
      </c>
      <c r="BV105" s="29">
        <v>5.35</v>
      </c>
      <c r="BW105" s="29">
        <v>0.04</v>
      </c>
      <c r="BX105" s="29">
        <v>0</v>
      </c>
      <c r="BY105" s="29">
        <v>0</v>
      </c>
      <c r="BZ105" s="29">
        <v>0</v>
      </c>
      <c r="CA105" s="29">
        <v>0</v>
      </c>
      <c r="CB105" s="29">
        <v>756.28</v>
      </c>
      <c r="CD105" s="29">
        <v>540.97</v>
      </c>
      <c r="CF105" s="29">
        <v>0</v>
      </c>
      <c r="CG105" s="29">
        <v>0</v>
      </c>
      <c r="CH105" s="29">
        <v>0</v>
      </c>
      <c r="CI105" s="29">
        <v>0</v>
      </c>
      <c r="CJ105" s="29">
        <v>0</v>
      </c>
      <c r="CK105" s="29">
        <v>0</v>
      </c>
      <c r="CL105" s="29">
        <v>0</v>
      </c>
      <c r="CM105" s="29">
        <v>0</v>
      </c>
      <c r="CN105" s="29">
        <v>0</v>
      </c>
      <c r="CO105" s="29">
        <v>14.8</v>
      </c>
      <c r="CP105" s="29">
        <v>1.63</v>
      </c>
    </row>
    <row r="106" spans="1:94" x14ac:dyDescent="0.25">
      <c r="B106" s="24" t="s">
        <v>129</v>
      </c>
    </row>
    <row r="107" spans="1:94" x14ac:dyDescent="0.25">
      <c r="B107" s="24" t="s">
        <v>89</v>
      </c>
    </row>
    <row r="108" spans="1:94" s="27" customFormat="1" ht="31.5" x14ac:dyDescent="0.25">
      <c r="A108" s="27" t="str">
        <f>"31/2"</f>
        <v>31/2</v>
      </c>
      <c r="B108" s="28" t="s">
        <v>98</v>
      </c>
      <c r="C108" s="27" t="str">
        <f>"250"</f>
        <v>250</v>
      </c>
      <c r="D108" s="27">
        <v>3.21</v>
      </c>
      <c r="E108" s="27">
        <v>1.1000000000000001</v>
      </c>
      <c r="F108" s="27">
        <v>4.96</v>
      </c>
      <c r="G108" s="27">
        <v>0.24</v>
      </c>
      <c r="H108" s="27">
        <v>14.41</v>
      </c>
      <c r="I108" s="33">
        <v>111.11214999999999</v>
      </c>
      <c r="J108" s="27">
        <v>3.14</v>
      </c>
      <c r="K108" s="27">
        <v>0.11</v>
      </c>
      <c r="L108" s="27">
        <v>0</v>
      </c>
      <c r="M108" s="27">
        <v>0</v>
      </c>
      <c r="N108" s="27">
        <v>5.29</v>
      </c>
      <c r="O108" s="27">
        <v>6.94</v>
      </c>
      <c r="P108" s="27">
        <v>2.17</v>
      </c>
      <c r="Q108" s="27">
        <v>0</v>
      </c>
      <c r="R108" s="27">
        <v>0</v>
      </c>
      <c r="S108" s="27">
        <v>0.22</v>
      </c>
      <c r="T108" s="27">
        <v>1.69</v>
      </c>
      <c r="U108" s="27">
        <v>271.73</v>
      </c>
      <c r="V108" s="27">
        <v>309.42</v>
      </c>
      <c r="W108" s="27">
        <v>68.81</v>
      </c>
      <c r="X108" s="27">
        <v>23.55</v>
      </c>
      <c r="Y108" s="27">
        <v>76.75</v>
      </c>
      <c r="Z108" s="27">
        <v>0.71</v>
      </c>
      <c r="AA108" s="27">
        <v>27.5</v>
      </c>
      <c r="AB108" s="27">
        <v>1685.03</v>
      </c>
      <c r="AC108" s="27">
        <v>339.53</v>
      </c>
      <c r="AD108" s="27">
        <v>0.28000000000000003</v>
      </c>
      <c r="AE108" s="27">
        <v>7.0000000000000007E-2</v>
      </c>
      <c r="AF108" s="27">
        <v>0.1</v>
      </c>
      <c r="AG108" s="27">
        <v>0.69</v>
      </c>
      <c r="AH108" s="27">
        <v>1.46</v>
      </c>
      <c r="AI108" s="27">
        <v>6.9</v>
      </c>
      <c r="AJ108" s="27">
        <v>0</v>
      </c>
      <c r="AK108" s="27">
        <v>85.04</v>
      </c>
      <c r="AL108" s="27">
        <v>82.25</v>
      </c>
      <c r="AM108" s="27">
        <v>208.5</v>
      </c>
      <c r="AN108" s="27">
        <v>160.63</v>
      </c>
      <c r="AO108" s="27">
        <v>47.78</v>
      </c>
      <c r="AP108" s="27">
        <v>109.71</v>
      </c>
      <c r="AQ108" s="27">
        <v>35.65</v>
      </c>
      <c r="AR108" s="27">
        <v>123.9</v>
      </c>
      <c r="AS108" s="27">
        <v>72.28</v>
      </c>
      <c r="AT108" s="27">
        <v>129.28</v>
      </c>
      <c r="AU108" s="27">
        <v>157.54</v>
      </c>
      <c r="AV108" s="27">
        <v>31.57</v>
      </c>
      <c r="AW108" s="27">
        <v>64.37</v>
      </c>
      <c r="AX108" s="27">
        <v>346.3</v>
      </c>
      <c r="AY108" s="27">
        <v>0</v>
      </c>
      <c r="AZ108" s="27">
        <v>94.97</v>
      </c>
      <c r="BA108" s="27">
        <v>73.48</v>
      </c>
      <c r="BB108" s="27">
        <v>115.69</v>
      </c>
      <c r="BC108" s="27">
        <v>32.659999999999997</v>
      </c>
      <c r="BD108" s="27">
        <v>0.13</v>
      </c>
      <c r="BE108" s="27">
        <v>0.06</v>
      </c>
      <c r="BF108" s="27">
        <v>0.03</v>
      </c>
      <c r="BG108" s="27">
        <v>7.0000000000000007E-2</v>
      </c>
      <c r="BH108" s="27">
        <v>0.08</v>
      </c>
      <c r="BI108" s="27">
        <v>0.39</v>
      </c>
      <c r="BJ108" s="27">
        <v>0</v>
      </c>
      <c r="BK108" s="27">
        <v>1.1100000000000001</v>
      </c>
      <c r="BL108" s="27">
        <v>0</v>
      </c>
      <c r="BM108" s="27">
        <v>0.34</v>
      </c>
      <c r="BN108" s="27">
        <v>0</v>
      </c>
      <c r="BO108" s="27">
        <v>0</v>
      </c>
      <c r="BP108" s="27">
        <v>0</v>
      </c>
      <c r="BQ108" s="27">
        <v>0.08</v>
      </c>
      <c r="BR108" s="27">
        <v>0.12</v>
      </c>
      <c r="BS108" s="27">
        <v>0.92</v>
      </c>
      <c r="BT108" s="27">
        <v>0</v>
      </c>
      <c r="BU108" s="27">
        <v>0</v>
      </c>
      <c r="BV108" s="27">
        <v>0.09</v>
      </c>
      <c r="BW108" s="27">
        <v>0.01</v>
      </c>
      <c r="BX108" s="27">
        <v>0</v>
      </c>
      <c r="BY108" s="27">
        <v>0</v>
      </c>
      <c r="BZ108" s="27">
        <v>0</v>
      </c>
      <c r="CA108" s="27">
        <v>0</v>
      </c>
      <c r="CB108" s="27">
        <v>285.25</v>
      </c>
      <c r="CD108" s="27">
        <v>308.33999999999997</v>
      </c>
      <c r="CF108" s="27">
        <v>0</v>
      </c>
      <c r="CG108" s="27">
        <v>0</v>
      </c>
      <c r="CH108" s="27">
        <v>0</v>
      </c>
      <c r="CI108" s="27">
        <v>0</v>
      </c>
      <c r="CJ108" s="27">
        <v>0</v>
      </c>
      <c r="CK108" s="27">
        <v>0</v>
      </c>
      <c r="CL108" s="27">
        <v>0</v>
      </c>
      <c r="CM108" s="27">
        <v>0</v>
      </c>
      <c r="CN108" s="27">
        <v>0</v>
      </c>
      <c r="CO108" s="27">
        <v>0</v>
      </c>
      <c r="CP108" s="27">
        <v>0.5</v>
      </c>
    </row>
    <row r="109" spans="1:94" s="27" customFormat="1" x14ac:dyDescent="0.25">
      <c r="A109" s="27" t="str">
        <f>""</f>
        <v/>
      </c>
      <c r="B109" s="28" t="s">
        <v>130</v>
      </c>
      <c r="C109" s="27" t="str">
        <f>"90"</f>
        <v>90</v>
      </c>
      <c r="D109" s="27">
        <v>14.44</v>
      </c>
      <c r="E109" s="27">
        <v>1.5</v>
      </c>
      <c r="F109" s="27">
        <v>11.79</v>
      </c>
      <c r="G109" s="27">
        <v>0.19</v>
      </c>
      <c r="H109" s="27">
        <v>13.34</v>
      </c>
      <c r="I109" s="33">
        <v>212.80603714285743</v>
      </c>
      <c r="J109" s="27">
        <v>7.37</v>
      </c>
      <c r="K109" s="27">
        <v>0.32</v>
      </c>
      <c r="L109" s="27">
        <v>0</v>
      </c>
      <c r="M109" s="27">
        <v>0</v>
      </c>
      <c r="N109" s="27">
        <v>1.26</v>
      </c>
      <c r="O109" s="27">
        <v>11.38</v>
      </c>
      <c r="P109" s="27">
        <v>0.7</v>
      </c>
      <c r="Q109" s="27">
        <v>0</v>
      </c>
      <c r="R109" s="27">
        <v>0</v>
      </c>
      <c r="S109" s="27">
        <v>0.03</v>
      </c>
      <c r="T109" s="27">
        <v>0.96</v>
      </c>
      <c r="U109" s="27">
        <v>19.07</v>
      </c>
      <c r="V109" s="27">
        <v>51.56</v>
      </c>
      <c r="W109" s="27">
        <v>18.100000000000001</v>
      </c>
      <c r="X109" s="27">
        <v>10.44</v>
      </c>
      <c r="Y109" s="27">
        <v>49.85</v>
      </c>
      <c r="Z109" s="27">
        <v>0.43</v>
      </c>
      <c r="AA109" s="27">
        <v>59.4</v>
      </c>
      <c r="AB109" s="27">
        <v>43.89</v>
      </c>
      <c r="AC109" s="27">
        <v>108.13</v>
      </c>
      <c r="AD109" s="27">
        <v>0.27</v>
      </c>
      <c r="AE109" s="27">
        <v>0.02</v>
      </c>
      <c r="AF109" s="27">
        <v>0.06</v>
      </c>
      <c r="AG109" s="27">
        <v>0.25</v>
      </c>
      <c r="AH109" s="27">
        <v>1.01</v>
      </c>
      <c r="AI109" s="27">
        <v>0.39</v>
      </c>
      <c r="AJ109" s="27">
        <v>0</v>
      </c>
      <c r="AK109" s="27">
        <v>146.16</v>
      </c>
      <c r="AL109" s="27">
        <v>117.28</v>
      </c>
      <c r="AM109" s="27">
        <v>214.93</v>
      </c>
      <c r="AN109" s="27">
        <v>135.93</v>
      </c>
      <c r="AO109" s="27">
        <v>67.239999999999995</v>
      </c>
      <c r="AP109" s="27">
        <v>101.93</v>
      </c>
      <c r="AQ109" s="27">
        <v>39.28</v>
      </c>
      <c r="AR109" s="27">
        <v>127.06</v>
      </c>
      <c r="AS109" s="27">
        <v>122.71</v>
      </c>
      <c r="AT109" s="27">
        <v>147.54</v>
      </c>
      <c r="AU109" s="27">
        <v>190.4</v>
      </c>
      <c r="AV109" s="27">
        <v>57.46</v>
      </c>
      <c r="AW109" s="27">
        <v>86.9</v>
      </c>
      <c r="AX109" s="27">
        <v>347</v>
      </c>
      <c r="AY109" s="27">
        <v>1.1299999999999999</v>
      </c>
      <c r="AZ109" s="27">
        <v>88.71</v>
      </c>
      <c r="BA109" s="27">
        <v>132.06</v>
      </c>
      <c r="BB109" s="27">
        <v>103.05</v>
      </c>
      <c r="BC109" s="27">
        <v>48.51</v>
      </c>
      <c r="BD109" s="27">
        <v>0.42</v>
      </c>
      <c r="BE109" s="27">
        <v>0.09</v>
      </c>
      <c r="BF109" s="27">
        <v>0.08</v>
      </c>
      <c r="BG109" s="27">
        <v>0.21</v>
      </c>
      <c r="BH109" s="27">
        <v>0.27</v>
      </c>
      <c r="BI109" s="27">
        <v>0.89</v>
      </c>
      <c r="BJ109" s="27">
        <v>0</v>
      </c>
      <c r="BK109" s="27">
        <v>2.81</v>
      </c>
      <c r="BL109" s="27">
        <v>0</v>
      </c>
      <c r="BM109" s="27">
        <v>0.86</v>
      </c>
      <c r="BN109" s="27">
        <v>0</v>
      </c>
      <c r="BO109" s="27">
        <v>0</v>
      </c>
      <c r="BP109" s="27">
        <v>0</v>
      </c>
      <c r="BQ109" s="27">
        <v>0.1</v>
      </c>
      <c r="BR109" s="27">
        <v>0.32</v>
      </c>
      <c r="BS109" s="27">
        <v>2.62</v>
      </c>
      <c r="BT109" s="27">
        <v>0</v>
      </c>
      <c r="BU109" s="27">
        <v>0</v>
      </c>
      <c r="BV109" s="27">
        <v>0.15</v>
      </c>
      <c r="BW109" s="27">
        <v>0.01</v>
      </c>
      <c r="BX109" s="27">
        <v>0</v>
      </c>
      <c r="BY109" s="27">
        <v>0</v>
      </c>
      <c r="BZ109" s="27">
        <v>0</v>
      </c>
      <c r="CA109" s="27">
        <v>0</v>
      </c>
      <c r="CB109" s="27">
        <v>63.76</v>
      </c>
      <c r="CD109" s="27">
        <v>66.709999999999994</v>
      </c>
      <c r="CF109" s="27">
        <v>0</v>
      </c>
      <c r="CG109" s="27">
        <v>0</v>
      </c>
      <c r="CH109" s="27">
        <v>0</v>
      </c>
      <c r="CI109" s="27">
        <v>0</v>
      </c>
      <c r="CJ109" s="27">
        <v>0</v>
      </c>
      <c r="CK109" s="27">
        <v>0</v>
      </c>
      <c r="CL109" s="27">
        <v>0</v>
      </c>
      <c r="CM109" s="27">
        <v>0</v>
      </c>
      <c r="CN109" s="27">
        <v>0</v>
      </c>
      <c r="CO109" s="27">
        <v>0</v>
      </c>
      <c r="CP109" s="27">
        <v>0</v>
      </c>
    </row>
    <row r="110" spans="1:94" s="27" customFormat="1" ht="31.5" x14ac:dyDescent="0.25">
      <c r="A110" s="27" t="str">
        <f>"221"</f>
        <v>221</v>
      </c>
      <c r="B110" s="28" t="s">
        <v>105</v>
      </c>
      <c r="C110" s="27" t="str">
        <f>"150"</f>
        <v>150</v>
      </c>
      <c r="D110" s="27">
        <v>2.41</v>
      </c>
      <c r="E110" s="27">
        <v>0.03</v>
      </c>
      <c r="F110" s="27">
        <v>4.96</v>
      </c>
      <c r="G110" s="27">
        <v>0</v>
      </c>
      <c r="H110" s="27">
        <v>35.36</v>
      </c>
      <c r="I110" s="33">
        <v>194.47</v>
      </c>
      <c r="J110" s="27">
        <v>3.35</v>
      </c>
      <c r="K110" s="27">
        <v>0.16</v>
      </c>
      <c r="L110" s="27">
        <v>0</v>
      </c>
      <c r="M110" s="27">
        <v>0</v>
      </c>
      <c r="N110" s="27">
        <v>5.94</v>
      </c>
      <c r="O110" s="27">
        <v>0</v>
      </c>
      <c r="P110" s="27">
        <v>0</v>
      </c>
      <c r="Q110" s="27">
        <v>0</v>
      </c>
      <c r="R110" s="27">
        <v>0</v>
      </c>
      <c r="S110" s="27">
        <v>0</v>
      </c>
      <c r="T110" s="27">
        <v>0.46</v>
      </c>
      <c r="U110" s="27">
        <v>2.27</v>
      </c>
      <c r="V110" s="27">
        <v>83.94</v>
      </c>
      <c r="W110" s="27">
        <v>9.7799999999999994</v>
      </c>
      <c r="X110" s="27">
        <v>4.7699999999999996</v>
      </c>
      <c r="Y110" s="27">
        <v>11.64</v>
      </c>
      <c r="Z110" s="27">
        <v>0.05</v>
      </c>
      <c r="AA110" s="27">
        <v>22.13</v>
      </c>
      <c r="AB110" s="27">
        <v>19</v>
      </c>
      <c r="AC110" s="27">
        <v>40.81</v>
      </c>
      <c r="AD110" s="27">
        <v>0.06</v>
      </c>
      <c r="AE110" s="27">
        <v>0</v>
      </c>
      <c r="AF110" s="27">
        <v>0.02</v>
      </c>
      <c r="AG110" s="27">
        <v>0.14000000000000001</v>
      </c>
      <c r="AH110" s="27">
        <v>0.01</v>
      </c>
      <c r="AI110" s="27">
        <v>4.95</v>
      </c>
      <c r="AJ110" s="27">
        <v>0</v>
      </c>
      <c r="AK110" s="27">
        <v>1.53</v>
      </c>
      <c r="AL110" s="27">
        <v>1.47</v>
      </c>
      <c r="AM110" s="27">
        <v>2.76</v>
      </c>
      <c r="AN110" s="27">
        <v>1.65</v>
      </c>
      <c r="AO110" s="27">
        <v>0.65</v>
      </c>
      <c r="AP110" s="27">
        <v>1.76</v>
      </c>
      <c r="AQ110" s="27">
        <v>1.59</v>
      </c>
      <c r="AR110" s="27">
        <v>1.53</v>
      </c>
      <c r="AS110" s="27">
        <v>1.29</v>
      </c>
      <c r="AT110" s="27">
        <v>0.94</v>
      </c>
      <c r="AU110" s="27">
        <v>2.12</v>
      </c>
      <c r="AV110" s="27">
        <v>1.29</v>
      </c>
      <c r="AW110" s="27">
        <v>0.88</v>
      </c>
      <c r="AX110" s="27">
        <v>5.23</v>
      </c>
      <c r="AY110" s="27">
        <v>0</v>
      </c>
      <c r="AZ110" s="27">
        <v>1.76</v>
      </c>
      <c r="BA110" s="27">
        <v>2</v>
      </c>
      <c r="BB110" s="27">
        <v>1.53</v>
      </c>
      <c r="BC110" s="27">
        <v>0.35</v>
      </c>
      <c r="BD110" s="27">
        <v>0.21</v>
      </c>
      <c r="BE110" s="27">
        <v>0.05</v>
      </c>
      <c r="BF110" s="27">
        <v>0.04</v>
      </c>
      <c r="BG110" s="27">
        <v>0.1</v>
      </c>
      <c r="BH110" s="27">
        <v>0.13</v>
      </c>
      <c r="BI110" s="27">
        <v>0.43</v>
      </c>
      <c r="BJ110" s="27">
        <v>0</v>
      </c>
      <c r="BK110" s="27">
        <v>1.35</v>
      </c>
      <c r="BL110" s="27">
        <v>0</v>
      </c>
      <c r="BM110" s="27">
        <v>0.41</v>
      </c>
      <c r="BN110" s="27">
        <v>0</v>
      </c>
      <c r="BO110" s="27">
        <v>0</v>
      </c>
      <c r="BP110" s="27">
        <v>0</v>
      </c>
      <c r="BQ110" s="27">
        <v>0.05</v>
      </c>
      <c r="BR110" s="27">
        <v>0.16</v>
      </c>
      <c r="BS110" s="27">
        <v>1.25</v>
      </c>
      <c r="BT110" s="27">
        <v>0</v>
      </c>
      <c r="BU110" s="27">
        <v>0</v>
      </c>
      <c r="BV110" s="27">
        <v>0.05</v>
      </c>
      <c r="BW110" s="27">
        <v>0</v>
      </c>
      <c r="BX110" s="27">
        <v>0</v>
      </c>
      <c r="BY110" s="27">
        <v>0</v>
      </c>
      <c r="BZ110" s="27">
        <v>0</v>
      </c>
      <c r="CA110" s="27">
        <v>0</v>
      </c>
      <c r="CB110" s="27">
        <v>161.06</v>
      </c>
      <c r="CD110" s="27">
        <v>25.29</v>
      </c>
      <c r="CF110" s="27">
        <v>0</v>
      </c>
      <c r="CG110" s="27">
        <v>0</v>
      </c>
      <c r="CH110" s="27">
        <v>0</v>
      </c>
      <c r="CI110" s="27">
        <v>0</v>
      </c>
      <c r="CJ110" s="27">
        <v>0</v>
      </c>
      <c r="CK110" s="27">
        <v>0</v>
      </c>
      <c r="CL110" s="27">
        <v>0</v>
      </c>
      <c r="CM110" s="27">
        <v>0</v>
      </c>
      <c r="CN110" s="27">
        <v>0</v>
      </c>
      <c r="CO110" s="27">
        <v>0</v>
      </c>
      <c r="CP110" s="27">
        <v>0</v>
      </c>
    </row>
    <row r="111" spans="1:94" s="27" customFormat="1" x14ac:dyDescent="0.25">
      <c r="A111" s="27" t="str">
        <f>"37/10"</f>
        <v>37/10</v>
      </c>
      <c r="B111" s="28" t="s">
        <v>123</v>
      </c>
      <c r="C111" s="27" t="str">
        <f>"200"</f>
        <v>200</v>
      </c>
      <c r="D111" s="27">
        <v>0.24</v>
      </c>
      <c r="E111" s="27">
        <v>0</v>
      </c>
      <c r="F111" s="27">
        <v>0.1</v>
      </c>
      <c r="G111" s="27">
        <v>0.1</v>
      </c>
      <c r="H111" s="27">
        <v>14.6</v>
      </c>
      <c r="I111" s="33">
        <v>55.735010000000003</v>
      </c>
      <c r="J111" s="27">
        <v>0.02</v>
      </c>
      <c r="K111" s="27">
        <v>0</v>
      </c>
      <c r="L111" s="27">
        <v>0</v>
      </c>
      <c r="M111" s="27">
        <v>0</v>
      </c>
      <c r="N111" s="27">
        <v>12.63</v>
      </c>
      <c r="O111" s="27">
        <v>0.43</v>
      </c>
      <c r="P111" s="27">
        <v>1.54</v>
      </c>
      <c r="Q111" s="27">
        <v>0</v>
      </c>
      <c r="R111" s="27">
        <v>0</v>
      </c>
      <c r="S111" s="27">
        <v>0.35</v>
      </c>
      <c r="T111" s="27">
        <v>0.34</v>
      </c>
      <c r="U111" s="27">
        <v>0.84</v>
      </c>
      <c r="V111" s="27">
        <v>3.71</v>
      </c>
      <c r="W111" s="27">
        <v>4.37</v>
      </c>
      <c r="X111" s="27">
        <v>1.1399999999999999</v>
      </c>
      <c r="Y111" s="27">
        <v>1.1200000000000001</v>
      </c>
      <c r="Z111" s="27">
        <v>0.22</v>
      </c>
      <c r="AA111" s="27">
        <v>0</v>
      </c>
      <c r="AB111" s="27">
        <v>351</v>
      </c>
      <c r="AC111" s="27">
        <v>65.099999999999994</v>
      </c>
      <c r="AD111" s="27">
        <v>0.26</v>
      </c>
      <c r="AE111" s="27">
        <v>0.01</v>
      </c>
      <c r="AF111" s="27">
        <v>0.02</v>
      </c>
      <c r="AG111" s="27">
        <v>0.08</v>
      </c>
      <c r="AH111" s="27">
        <v>0.11</v>
      </c>
      <c r="AI111" s="27">
        <v>39</v>
      </c>
      <c r="AJ111" s="27">
        <v>0</v>
      </c>
      <c r="AK111" s="27">
        <v>0</v>
      </c>
      <c r="AL111" s="27">
        <v>0</v>
      </c>
      <c r="AM111" s="27">
        <v>0</v>
      </c>
      <c r="AN111" s="27">
        <v>0</v>
      </c>
      <c r="AO111" s="27">
        <v>0</v>
      </c>
      <c r="AP111" s="27">
        <v>0</v>
      </c>
      <c r="AQ111" s="27">
        <v>0</v>
      </c>
      <c r="AR111" s="27">
        <v>0</v>
      </c>
      <c r="AS111" s="27">
        <v>0</v>
      </c>
      <c r="AT111" s="27">
        <v>0</v>
      </c>
      <c r="AU111" s="27">
        <v>0</v>
      </c>
      <c r="AV111" s="27">
        <v>0</v>
      </c>
      <c r="AW111" s="27">
        <v>0</v>
      </c>
      <c r="AX111" s="27">
        <v>0</v>
      </c>
      <c r="AY111" s="27">
        <v>0</v>
      </c>
      <c r="AZ111" s="27">
        <v>0</v>
      </c>
      <c r="BA111" s="27">
        <v>0</v>
      </c>
      <c r="BB111" s="27">
        <v>0</v>
      </c>
      <c r="BC111" s="27">
        <v>0</v>
      </c>
      <c r="BD111" s="27">
        <v>0</v>
      </c>
      <c r="BE111" s="27">
        <v>0</v>
      </c>
      <c r="BF111" s="27">
        <v>0</v>
      </c>
      <c r="BG111" s="27">
        <v>0</v>
      </c>
      <c r="BH111" s="27">
        <v>0</v>
      </c>
      <c r="BI111" s="27">
        <v>0</v>
      </c>
      <c r="BJ111" s="27">
        <v>0</v>
      </c>
      <c r="BK111" s="27">
        <v>0</v>
      </c>
      <c r="BL111" s="27">
        <v>0</v>
      </c>
      <c r="BM111" s="27">
        <v>0</v>
      </c>
      <c r="BN111" s="27">
        <v>0</v>
      </c>
      <c r="BO111" s="27">
        <v>0</v>
      </c>
      <c r="BP111" s="27">
        <v>0</v>
      </c>
      <c r="BQ111" s="27">
        <v>0</v>
      </c>
      <c r="BR111" s="27">
        <v>0</v>
      </c>
      <c r="BS111" s="27">
        <v>0</v>
      </c>
      <c r="BT111" s="27">
        <v>0</v>
      </c>
      <c r="BU111" s="27">
        <v>0</v>
      </c>
      <c r="BV111" s="27">
        <v>0</v>
      </c>
      <c r="BW111" s="27">
        <v>0</v>
      </c>
      <c r="BX111" s="27">
        <v>0</v>
      </c>
      <c r="BY111" s="27">
        <v>0</v>
      </c>
      <c r="BZ111" s="27">
        <v>0</v>
      </c>
      <c r="CA111" s="27">
        <v>0</v>
      </c>
      <c r="CB111" s="27">
        <v>239.01</v>
      </c>
      <c r="CD111" s="27">
        <v>58.5</v>
      </c>
      <c r="CF111" s="27">
        <v>0</v>
      </c>
      <c r="CG111" s="27">
        <v>0</v>
      </c>
      <c r="CH111" s="27">
        <v>0</v>
      </c>
      <c r="CI111" s="27">
        <v>0</v>
      </c>
      <c r="CJ111" s="27">
        <v>0</v>
      </c>
      <c r="CK111" s="27">
        <v>0</v>
      </c>
      <c r="CL111" s="27">
        <v>0</v>
      </c>
      <c r="CM111" s="27">
        <v>0</v>
      </c>
      <c r="CN111" s="27">
        <v>0</v>
      </c>
      <c r="CO111" s="27">
        <v>10</v>
      </c>
      <c r="CP111" s="27">
        <v>0</v>
      </c>
    </row>
    <row r="112" spans="1:94" s="27" customFormat="1" x14ac:dyDescent="0.25">
      <c r="A112" s="27" t="str">
        <f>"-"</f>
        <v>-</v>
      </c>
      <c r="B112" s="28" t="s">
        <v>93</v>
      </c>
      <c r="C112" s="27" t="str">
        <f>"31"</f>
        <v>31</v>
      </c>
      <c r="D112" s="27">
        <v>2.0499999999999998</v>
      </c>
      <c r="E112" s="27">
        <v>0</v>
      </c>
      <c r="F112" s="27">
        <v>0.37</v>
      </c>
      <c r="G112" s="27">
        <v>0.37</v>
      </c>
      <c r="H112" s="27">
        <v>12.93</v>
      </c>
      <c r="I112" s="33">
        <v>59.947799999999994</v>
      </c>
      <c r="J112" s="27">
        <v>0.06</v>
      </c>
      <c r="K112" s="27">
        <v>0</v>
      </c>
      <c r="L112" s="27">
        <v>0</v>
      </c>
      <c r="M112" s="27">
        <v>0</v>
      </c>
      <c r="N112" s="27">
        <v>0.37</v>
      </c>
      <c r="O112" s="27">
        <v>9.98</v>
      </c>
      <c r="P112" s="27">
        <v>2.57</v>
      </c>
      <c r="Q112" s="27">
        <v>0</v>
      </c>
      <c r="R112" s="27">
        <v>0</v>
      </c>
      <c r="S112" s="27">
        <v>0.31</v>
      </c>
      <c r="T112" s="27">
        <v>0.78</v>
      </c>
      <c r="U112" s="27">
        <v>189.1</v>
      </c>
      <c r="V112" s="27">
        <v>75.95</v>
      </c>
      <c r="W112" s="27">
        <v>10.85</v>
      </c>
      <c r="X112" s="27">
        <v>14.57</v>
      </c>
      <c r="Y112" s="27">
        <v>48.98</v>
      </c>
      <c r="Z112" s="27">
        <v>1.21</v>
      </c>
      <c r="AA112" s="27">
        <v>0</v>
      </c>
      <c r="AB112" s="27">
        <v>1.55</v>
      </c>
      <c r="AC112" s="27">
        <v>0.31</v>
      </c>
      <c r="AD112" s="27">
        <v>0.43</v>
      </c>
      <c r="AE112" s="27">
        <v>0.06</v>
      </c>
      <c r="AF112" s="27">
        <v>0.02</v>
      </c>
      <c r="AG112" s="27">
        <v>0.22</v>
      </c>
      <c r="AH112" s="27">
        <v>0.62</v>
      </c>
      <c r="AI112" s="27">
        <v>0</v>
      </c>
      <c r="AJ112" s="27">
        <v>0</v>
      </c>
      <c r="AK112" s="27">
        <v>0</v>
      </c>
      <c r="AL112" s="27">
        <v>0</v>
      </c>
      <c r="AM112" s="27">
        <v>132.37</v>
      </c>
      <c r="AN112" s="27">
        <v>69.13</v>
      </c>
      <c r="AO112" s="27">
        <v>28.83</v>
      </c>
      <c r="AP112" s="27">
        <v>61.38</v>
      </c>
      <c r="AQ112" s="27">
        <v>24.8</v>
      </c>
      <c r="AR112" s="27">
        <v>115.01</v>
      </c>
      <c r="AS112" s="27">
        <v>92.07</v>
      </c>
      <c r="AT112" s="27">
        <v>90.21</v>
      </c>
      <c r="AU112" s="27">
        <v>143.84</v>
      </c>
      <c r="AV112" s="27">
        <v>38.44</v>
      </c>
      <c r="AW112" s="27">
        <v>96.1</v>
      </c>
      <c r="AX112" s="27">
        <v>473.99</v>
      </c>
      <c r="AY112" s="27">
        <v>0</v>
      </c>
      <c r="AZ112" s="27">
        <v>163.06</v>
      </c>
      <c r="BA112" s="27">
        <v>90.21</v>
      </c>
      <c r="BB112" s="27">
        <v>55.8</v>
      </c>
      <c r="BC112" s="27">
        <v>40.299999999999997</v>
      </c>
      <c r="BD112" s="27">
        <v>0</v>
      </c>
      <c r="BE112" s="27">
        <v>0</v>
      </c>
      <c r="BF112" s="27">
        <v>0</v>
      </c>
      <c r="BG112" s="27">
        <v>0</v>
      </c>
      <c r="BH112" s="27">
        <v>0</v>
      </c>
      <c r="BI112" s="27">
        <v>0</v>
      </c>
      <c r="BJ112" s="27">
        <v>0</v>
      </c>
      <c r="BK112" s="27">
        <v>0.04</v>
      </c>
      <c r="BL112" s="27">
        <v>0</v>
      </c>
      <c r="BM112" s="27">
        <v>0</v>
      </c>
      <c r="BN112" s="27">
        <v>0.01</v>
      </c>
      <c r="BO112" s="27">
        <v>0</v>
      </c>
      <c r="BP112" s="27">
        <v>0</v>
      </c>
      <c r="BQ112" s="27">
        <v>0</v>
      </c>
      <c r="BR112" s="27">
        <v>0</v>
      </c>
      <c r="BS112" s="27">
        <v>0.03</v>
      </c>
      <c r="BT112" s="27">
        <v>0</v>
      </c>
      <c r="BU112" s="27">
        <v>0</v>
      </c>
      <c r="BV112" s="27">
        <v>0.15</v>
      </c>
      <c r="BW112" s="27">
        <v>0.02</v>
      </c>
      <c r="BX112" s="27">
        <v>0</v>
      </c>
      <c r="BY112" s="27">
        <v>0</v>
      </c>
      <c r="BZ112" s="27">
        <v>0</v>
      </c>
      <c r="CA112" s="27">
        <v>0</v>
      </c>
      <c r="CB112" s="27">
        <v>14.57</v>
      </c>
      <c r="CD112" s="27">
        <v>0.26</v>
      </c>
      <c r="CF112" s="27">
        <v>0</v>
      </c>
      <c r="CG112" s="27">
        <v>0</v>
      </c>
      <c r="CH112" s="27">
        <v>0</v>
      </c>
      <c r="CI112" s="27">
        <v>0</v>
      </c>
      <c r="CJ112" s="27">
        <v>0</v>
      </c>
      <c r="CK112" s="27">
        <v>0</v>
      </c>
      <c r="CL112" s="27">
        <v>0</v>
      </c>
      <c r="CM112" s="27">
        <v>0</v>
      </c>
      <c r="CN112" s="27">
        <v>0</v>
      </c>
      <c r="CO112" s="27">
        <v>0</v>
      </c>
      <c r="CP112" s="27">
        <v>0</v>
      </c>
    </row>
    <row r="113" spans="1:94" s="25" customFormat="1" x14ac:dyDescent="0.25">
      <c r="A113" s="25" t="str">
        <f>"-"</f>
        <v>-</v>
      </c>
      <c r="B113" s="26" t="s">
        <v>94</v>
      </c>
      <c r="C113" s="25" t="str">
        <f>"31"</f>
        <v>31</v>
      </c>
      <c r="D113" s="25">
        <v>2.0499999999999998</v>
      </c>
      <c r="E113" s="25">
        <v>0</v>
      </c>
      <c r="F113" s="25">
        <v>0.2</v>
      </c>
      <c r="G113" s="25">
        <v>0.2</v>
      </c>
      <c r="H113" s="25">
        <v>14.54</v>
      </c>
      <c r="I113" s="34">
        <v>69.409309999999991</v>
      </c>
      <c r="J113" s="25">
        <v>0</v>
      </c>
      <c r="K113" s="25">
        <v>0</v>
      </c>
      <c r="L113" s="25">
        <v>0</v>
      </c>
      <c r="M113" s="25">
        <v>0</v>
      </c>
      <c r="N113" s="25">
        <v>0.34</v>
      </c>
      <c r="O113" s="25">
        <v>14.14</v>
      </c>
      <c r="P113" s="25">
        <v>0.06</v>
      </c>
      <c r="Q113" s="25">
        <v>0</v>
      </c>
      <c r="R113" s="25">
        <v>0</v>
      </c>
      <c r="S113" s="25">
        <v>0</v>
      </c>
      <c r="T113" s="25">
        <v>0.56000000000000005</v>
      </c>
      <c r="U113" s="25">
        <v>0</v>
      </c>
      <c r="V113" s="25">
        <v>0</v>
      </c>
      <c r="W113" s="25">
        <v>0</v>
      </c>
      <c r="X113" s="25">
        <v>0</v>
      </c>
      <c r="Y113" s="25">
        <v>0</v>
      </c>
      <c r="Z113" s="25">
        <v>0</v>
      </c>
      <c r="AA113" s="25">
        <v>0</v>
      </c>
      <c r="AB113" s="25">
        <v>0</v>
      </c>
      <c r="AC113" s="25">
        <v>0</v>
      </c>
      <c r="AD113" s="25">
        <v>0</v>
      </c>
      <c r="AE113" s="25">
        <v>0</v>
      </c>
      <c r="AF113" s="25">
        <v>0</v>
      </c>
      <c r="AG113" s="25">
        <v>0</v>
      </c>
      <c r="AH113" s="25">
        <v>0</v>
      </c>
      <c r="AI113" s="25">
        <v>0</v>
      </c>
      <c r="AJ113" s="25">
        <v>0</v>
      </c>
      <c r="AK113" s="25">
        <v>0</v>
      </c>
      <c r="AL113" s="25">
        <v>0</v>
      </c>
      <c r="AM113" s="25">
        <v>157.77000000000001</v>
      </c>
      <c r="AN113" s="25">
        <v>52.32</v>
      </c>
      <c r="AO113" s="25">
        <v>31.02</v>
      </c>
      <c r="AP113" s="25">
        <v>62.03</v>
      </c>
      <c r="AQ113" s="25">
        <v>23.46</v>
      </c>
      <c r="AR113" s="25">
        <v>112.2</v>
      </c>
      <c r="AS113" s="25">
        <v>69.58</v>
      </c>
      <c r="AT113" s="25">
        <v>97.09</v>
      </c>
      <c r="AU113" s="25">
        <v>80.099999999999994</v>
      </c>
      <c r="AV113" s="25">
        <v>42.07</v>
      </c>
      <c r="AW113" s="25">
        <v>74.44</v>
      </c>
      <c r="AX113" s="25">
        <v>622.47</v>
      </c>
      <c r="AY113" s="25">
        <v>0</v>
      </c>
      <c r="AZ113" s="25">
        <v>202.81</v>
      </c>
      <c r="BA113" s="25">
        <v>88.19</v>
      </c>
      <c r="BB113" s="25">
        <v>58.52</v>
      </c>
      <c r="BC113" s="25">
        <v>46.39</v>
      </c>
      <c r="BD113" s="25">
        <v>0</v>
      </c>
      <c r="BE113" s="25">
        <v>0</v>
      </c>
      <c r="BF113" s="25">
        <v>0</v>
      </c>
      <c r="BG113" s="25">
        <v>0</v>
      </c>
      <c r="BH113" s="25">
        <v>0</v>
      </c>
      <c r="BI113" s="25">
        <v>0</v>
      </c>
      <c r="BJ113" s="25">
        <v>0</v>
      </c>
      <c r="BK113" s="25">
        <v>0.02</v>
      </c>
      <c r="BL113" s="25">
        <v>0</v>
      </c>
      <c r="BM113" s="25">
        <v>0</v>
      </c>
      <c r="BN113" s="25">
        <v>0</v>
      </c>
      <c r="BO113" s="25">
        <v>0</v>
      </c>
      <c r="BP113" s="25">
        <v>0</v>
      </c>
      <c r="BQ113" s="25">
        <v>0</v>
      </c>
      <c r="BR113" s="25">
        <v>0</v>
      </c>
      <c r="BS113" s="25">
        <v>0.02</v>
      </c>
      <c r="BT113" s="25">
        <v>0</v>
      </c>
      <c r="BU113" s="25">
        <v>0</v>
      </c>
      <c r="BV113" s="25">
        <v>0.09</v>
      </c>
      <c r="BW113" s="25">
        <v>0</v>
      </c>
      <c r="BX113" s="25">
        <v>0</v>
      </c>
      <c r="BY113" s="25">
        <v>0</v>
      </c>
      <c r="BZ113" s="25">
        <v>0</v>
      </c>
      <c r="CA113" s="25">
        <v>0</v>
      </c>
      <c r="CB113" s="25">
        <v>12.12</v>
      </c>
      <c r="CD113" s="25">
        <v>0</v>
      </c>
      <c r="CF113" s="25">
        <v>0</v>
      </c>
      <c r="CG113" s="25">
        <v>0</v>
      </c>
      <c r="CH113" s="25">
        <v>0</v>
      </c>
      <c r="CI113" s="25">
        <v>0</v>
      </c>
      <c r="CJ113" s="25">
        <v>0</v>
      </c>
      <c r="CK113" s="25">
        <v>0</v>
      </c>
      <c r="CL113" s="25">
        <v>0</v>
      </c>
      <c r="CM113" s="25">
        <v>0</v>
      </c>
      <c r="CN113" s="25">
        <v>0</v>
      </c>
      <c r="CO113" s="25">
        <v>0</v>
      </c>
      <c r="CP113" s="25">
        <v>0</v>
      </c>
    </row>
    <row r="114" spans="1:94" s="29" customFormat="1" x14ac:dyDescent="0.25">
      <c r="B114" s="30" t="s">
        <v>95</v>
      </c>
      <c r="C114" s="29">
        <f>C113+C112+C111+C110+C109+C108</f>
        <v>752</v>
      </c>
      <c r="D114" s="29">
        <f t="shared" ref="D114:I114" si="8">SUM(D108:D113)</f>
        <v>24.4</v>
      </c>
      <c r="E114" s="29">
        <f t="shared" si="8"/>
        <v>2.63</v>
      </c>
      <c r="F114" s="29">
        <f t="shared" si="8"/>
        <v>22.380000000000003</v>
      </c>
      <c r="G114" s="29">
        <f t="shared" si="8"/>
        <v>1.1000000000000001</v>
      </c>
      <c r="H114" s="29">
        <f t="shared" si="8"/>
        <v>105.17999999999998</v>
      </c>
      <c r="I114" s="35">
        <f t="shared" si="8"/>
        <v>703.48030714285744</v>
      </c>
      <c r="J114" s="29">
        <v>14.4</v>
      </c>
      <c r="K114" s="29">
        <v>2.93</v>
      </c>
      <c r="L114" s="29">
        <v>0</v>
      </c>
      <c r="M114" s="29">
        <v>0</v>
      </c>
      <c r="N114" s="29">
        <v>31.45</v>
      </c>
      <c r="O114" s="29">
        <v>43.04</v>
      </c>
      <c r="P114" s="29">
        <v>8.2899999999999991</v>
      </c>
      <c r="Q114" s="29">
        <v>0</v>
      </c>
      <c r="R114" s="29">
        <v>0</v>
      </c>
      <c r="S114" s="29">
        <v>1.1200000000000001</v>
      </c>
      <c r="T114" s="29">
        <v>5.28</v>
      </c>
      <c r="U114" s="29">
        <v>494.89</v>
      </c>
      <c r="V114" s="29">
        <v>640.62</v>
      </c>
      <c r="W114" s="29">
        <v>125.47</v>
      </c>
      <c r="X114" s="29">
        <v>72.12</v>
      </c>
      <c r="Y114" s="29">
        <v>213.76</v>
      </c>
      <c r="Z114" s="29">
        <v>3.15</v>
      </c>
      <c r="AA114" s="29">
        <v>109.03</v>
      </c>
      <c r="AB114" s="29">
        <v>7395.46</v>
      </c>
      <c r="AC114" s="29">
        <v>1454.39</v>
      </c>
      <c r="AD114" s="29">
        <v>3.08</v>
      </c>
      <c r="AE114" s="29">
        <v>0.19</v>
      </c>
      <c r="AF114" s="29">
        <v>0.25</v>
      </c>
      <c r="AG114" s="29">
        <v>1.85</v>
      </c>
      <c r="AH114" s="29">
        <v>3.74</v>
      </c>
      <c r="AI114" s="29">
        <v>54.44</v>
      </c>
      <c r="AJ114" s="29">
        <v>0</v>
      </c>
      <c r="AK114" s="29">
        <v>232.73</v>
      </c>
      <c r="AL114" s="29">
        <v>200.99</v>
      </c>
      <c r="AM114" s="29">
        <v>737.64</v>
      </c>
      <c r="AN114" s="29">
        <v>438.21</v>
      </c>
      <c r="AO114" s="29">
        <v>179.77</v>
      </c>
      <c r="AP114" s="29">
        <v>352.02</v>
      </c>
      <c r="AQ114" s="29">
        <v>128.61000000000001</v>
      </c>
      <c r="AR114" s="29">
        <v>494.27</v>
      </c>
      <c r="AS114" s="29">
        <v>380.8</v>
      </c>
      <c r="AT114" s="29">
        <v>484.14</v>
      </c>
      <c r="AU114" s="29">
        <v>641.32000000000005</v>
      </c>
      <c r="AV114" s="29">
        <v>177.72</v>
      </c>
      <c r="AW114" s="29">
        <v>336.87</v>
      </c>
      <c r="AX114" s="29">
        <v>1902.82</v>
      </c>
      <c r="AY114" s="29">
        <v>1.1299999999999999</v>
      </c>
      <c r="AZ114" s="29">
        <v>565.84</v>
      </c>
      <c r="BA114" s="29">
        <v>402.09</v>
      </c>
      <c r="BB114" s="29">
        <v>343.14</v>
      </c>
      <c r="BC114" s="29">
        <v>174</v>
      </c>
      <c r="BD114" s="29">
        <v>0.76</v>
      </c>
      <c r="BE114" s="29">
        <v>0.2</v>
      </c>
      <c r="BF114" s="29">
        <v>0.15</v>
      </c>
      <c r="BG114" s="29">
        <v>0.39</v>
      </c>
      <c r="BH114" s="29">
        <v>0.49</v>
      </c>
      <c r="BI114" s="29">
        <v>1.71</v>
      </c>
      <c r="BJ114" s="29">
        <v>0</v>
      </c>
      <c r="BK114" s="29">
        <v>5.56</v>
      </c>
      <c r="BL114" s="29">
        <v>0</v>
      </c>
      <c r="BM114" s="29">
        <v>1.76</v>
      </c>
      <c r="BN114" s="29">
        <v>0.02</v>
      </c>
      <c r="BO114" s="29">
        <v>0.02</v>
      </c>
      <c r="BP114" s="29">
        <v>0</v>
      </c>
      <c r="BQ114" s="29">
        <v>0.22</v>
      </c>
      <c r="BR114" s="29">
        <v>0.6</v>
      </c>
      <c r="BS114" s="29">
        <v>5.69</v>
      </c>
      <c r="BT114" s="29">
        <v>0</v>
      </c>
      <c r="BU114" s="29">
        <v>0</v>
      </c>
      <c r="BV114" s="29">
        <v>2.61</v>
      </c>
      <c r="BW114" s="29">
        <v>0.05</v>
      </c>
      <c r="BX114" s="29">
        <v>0</v>
      </c>
      <c r="BY114" s="29">
        <v>0</v>
      </c>
      <c r="BZ114" s="29">
        <v>0</v>
      </c>
      <c r="CA114" s="29">
        <v>0</v>
      </c>
      <c r="CB114" s="29">
        <v>824.19</v>
      </c>
      <c r="CC114" s="29">
        <f>$I$114/$I$115*100</f>
        <v>100</v>
      </c>
      <c r="CD114" s="29">
        <v>1341.6</v>
      </c>
      <c r="CF114" s="29">
        <v>0</v>
      </c>
      <c r="CG114" s="29">
        <v>0</v>
      </c>
      <c r="CH114" s="29">
        <v>0</v>
      </c>
      <c r="CI114" s="29">
        <v>0</v>
      </c>
      <c r="CJ114" s="29">
        <v>0</v>
      </c>
      <c r="CK114" s="29">
        <v>0</v>
      </c>
      <c r="CL114" s="29">
        <v>0</v>
      </c>
      <c r="CM114" s="29">
        <v>0</v>
      </c>
      <c r="CN114" s="29">
        <v>0</v>
      </c>
      <c r="CO114" s="29">
        <v>11.8</v>
      </c>
      <c r="CP114" s="29">
        <v>0.5</v>
      </c>
    </row>
    <row r="115" spans="1:94" s="29" customFormat="1" x14ac:dyDescent="0.25">
      <c r="B115" s="30" t="s">
        <v>96</v>
      </c>
      <c r="D115" s="29">
        <f>D114</f>
        <v>24.4</v>
      </c>
      <c r="E115" s="29">
        <f t="shared" ref="E115:I115" si="9">E114</f>
        <v>2.63</v>
      </c>
      <c r="F115" s="29">
        <f t="shared" si="9"/>
        <v>22.380000000000003</v>
      </c>
      <c r="G115" s="29">
        <f t="shared" si="9"/>
        <v>1.1000000000000001</v>
      </c>
      <c r="H115" s="29">
        <f t="shared" si="9"/>
        <v>105.17999999999998</v>
      </c>
      <c r="I115" s="29">
        <f t="shared" si="9"/>
        <v>703.48030714285744</v>
      </c>
      <c r="J115" s="29">
        <v>14.4</v>
      </c>
      <c r="K115" s="29">
        <v>2.93</v>
      </c>
      <c r="L115" s="29">
        <v>0</v>
      </c>
      <c r="M115" s="29">
        <v>0</v>
      </c>
      <c r="N115" s="29">
        <v>31.45</v>
      </c>
      <c r="O115" s="29">
        <v>43.04</v>
      </c>
      <c r="P115" s="29">
        <v>8.2899999999999991</v>
      </c>
      <c r="Q115" s="29">
        <v>0</v>
      </c>
      <c r="R115" s="29">
        <v>0</v>
      </c>
      <c r="S115" s="29">
        <v>1.1200000000000001</v>
      </c>
      <c r="T115" s="29">
        <v>5.28</v>
      </c>
      <c r="U115" s="29">
        <v>494.89</v>
      </c>
      <c r="V115" s="29">
        <v>640.62</v>
      </c>
      <c r="W115" s="29">
        <v>125.47</v>
      </c>
      <c r="X115" s="29">
        <v>72.12</v>
      </c>
      <c r="Y115" s="29">
        <v>213.76</v>
      </c>
      <c r="Z115" s="29">
        <v>3.15</v>
      </c>
      <c r="AA115" s="29">
        <v>109.03</v>
      </c>
      <c r="AB115" s="29">
        <v>7395.46</v>
      </c>
      <c r="AC115" s="29">
        <v>1454.39</v>
      </c>
      <c r="AD115" s="29">
        <v>3.08</v>
      </c>
      <c r="AE115" s="29">
        <v>0.19</v>
      </c>
      <c r="AF115" s="29">
        <v>0.25</v>
      </c>
      <c r="AG115" s="29">
        <v>1.85</v>
      </c>
      <c r="AH115" s="29">
        <v>3.74</v>
      </c>
      <c r="AI115" s="29">
        <v>54.44</v>
      </c>
      <c r="AJ115" s="29">
        <v>0</v>
      </c>
      <c r="AK115" s="29">
        <v>232.73</v>
      </c>
      <c r="AL115" s="29">
        <v>200.99</v>
      </c>
      <c r="AM115" s="29">
        <v>737.64</v>
      </c>
      <c r="AN115" s="29">
        <v>438.21</v>
      </c>
      <c r="AO115" s="29">
        <v>179.77</v>
      </c>
      <c r="AP115" s="29">
        <v>352.02</v>
      </c>
      <c r="AQ115" s="29">
        <v>128.61000000000001</v>
      </c>
      <c r="AR115" s="29">
        <v>494.27</v>
      </c>
      <c r="AS115" s="29">
        <v>380.8</v>
      </c>
      <c r="AT115" s="29">
        <v>484.14</v>
      </c>
      <c r="AU115" s="29">
        <v>641.32000000000005</v>
      </c>
      <c r="AV115" s="29">
        <v>177.72</v>
      </c>
      <c r="AW115" s="29">
        <v>336.87</v>
      </c>
      <c r="AX115" s="29">
        <v>1902.82</v>
      </c>
      <c r="AY115" s="29">
        <v>1.1299999999999999</v>
      </c>
      <c r="AZ115" s="29">
        <v>565.84</v>
      </c>
      <c r="BA115" s="29">
        <v>402.09</v>
      </c>
      <c r="BB115" s="29">
        <v>343.14</v>
      </c>
      <c r="BC115" s="29">
        <v>174</v>
      </c>
      <c r="BD115" s="29">
        <v>0.76</v>
      </c>
      <c r="BE115" s="29">
        <v>0.2</v>
      </c>
      <c r="BF115" s="29">
        <v>0.15</v>
      </c>
      <c r="BG115" s="29">
        <v>0.39</v>
      </c>
      <c r="BH115" s="29">
        <v>0.49</v>
      </c>
      <c r="BI115" s="29">
        <v>1.71</v>
      </c>
      <c r="BJ115" s="29">
        <v>0</v>
      </c>
      <c r="BK115" s="29">
        <v>5.56</v>
      </c>
      <c r="BL115" s="29">
        <v>0</v>
      </c>
      <c r="BM115" s="29">
        <v>1.76</v>
      </c>
      <c r="BN115" s="29">
        <v>0.02</v>
      </c>
      <c r="BO115" s="29">
        <v>0.02</v>
      </c>
      <c r="BP115" s="29">
        <v>0</v>
      </c>
      <c r="BQ115" s="29">
        <v>0.22</v>
      </c>
      <c r="BR115" s="29">
        <v>0.6</v>
      </c>
      <c r="BS115" s="29">
        <v>5.69</v>
      </c>
      <c r="BT115" s="29">
        <v>0</v>
      </c>
      <c r="BU115" s="29">
        <v>0</v>
      </c>
      <c r="BV115" s="29">
        <v>2.61</v>
      </c>
      <c r="BW115" s="29">
        <v>0.05</v>
      </c>
      <c r="BX115" s="29">
        <v>0</v>
      </c>
      <c r="BY115" s="29">
        <v>0</v>
      </c>
      <c r="BZ115" s="29">
        <v>0</v>
      </c>
      <c r="CA115" s="29">
        <v>0</v>
      </c>
      <c r="CB115" s="29">
        <v>824.19</v>
      </c>
      <c r="CD115" s="29">
        <v>1341.6</v>
      </c>
      <c r="CF115" s="29">
        <v>0</v>
      </c>
      <c r="CG115" s="29">
        <v>0</v>
      </c>
      <c r="CH115" s="29">
        <v>0</v>
      </c>
      <c r="CI115" s="29">
        <v>0</v>
      </c>
      <c r="CJ115" s="29">
        <v>0</v>
      </c>
      <c r="CK115" s="29">
        <v>0</v>
      </c>
      <c r="CL115" s="29">
        <v>0</v>
      </c>
      <c r="CM115" s="29">
        <v>0</v>
      </c>
      <c r="CN115" s="29">
        <v>0</v>
      </c>
      <c r="CO115" s="29">
        <v>11.8</v>
      </c>
      <c r="CP115" s="29">
        <v>0.5</v>
      </c>
    </row>
    <row r="116" spans="1:94" x14ac:dyDescent="0.25">
      <c r="B116" s="24" t="s">
        <v>131</v>
      </c>
    </row>
    <row r="117" spans="1:94" x14ac:dyDescent="0.25">
      <c r="B117" s="24" t="s">
        <v>89</v>
      </c>
    </row>
    <row r="118" spans="1:94" s="27" customFormat="1" ht="31.5" x14ac:dyDescent="0.25">
      <c r="A118" s="27" t="str">
        <f>"16/2"</f>
        <v>16/2</v>
      </c>
      <c r="B118" s="28" t="s">
        <v>115</v>
      </c>
      <c r="C118" s="27" t="str">
        <f>"250"</f>
        <v>250</v>
      </c>
      <c r="D118" s="27">
        <v>6.03</v>
      </c>
      <c r="E118" s="27">
        <v>0</v>
      </c>
      <c r="F118" s="27">
        <v>5.49</v>
      </c>
      <c r="G118" s="27">
        <v>5.49</v>
      </c>
      <c r="H118" s="27">
        <v>23.94</v>
      </c>
      <c r="I118" s="33">
        <v>164.07036000000002</v>
      </c>
      <c r="J118" s="27">
        <v>0.73</v>
      </c>
      <c r="K118" s="27">
        <v>3.25</v>
      </c>
      <c r="L118" s="27">
        <v>0</v>
      </c>
      <c r="M118" s="27">
        <v>0</v>
      </c>
      <c r="N118" s="27">
        <v>3.08</v>
      </c>
      <c r="O118" s="27">
        <v>17.43</v>
      </c>
      <c r="P118" s="27">
        <v>3.43</v>
      </c>
      <c r="Q118" s="27">
        <v>0</v>
      </c>
      <c r="R118" s="27">
        <v>0</v>
      </c>
      <c r="S118" s="27">
        <v>0.18</v>
      </c>
      <c r="T118" s="27">
        <v>1.93</v>
      </c>
      <c r="U118" s="27">
        <v>203.05</v>
      </c>
      <c r="V118" s="27">
        <v>538.30999999999995</v>
      </c>
      <c r="W118" s="27">
        <v>31.39</v>
      </c>
      <c r="X118" s="27">
        <v>36.32</v>
      </c>
      <c r="Y118" s="27">
        <v>87.98</v>
      </c>
      <c r="Z118" s="27">
        <v>2.08</v>
      </c>
      <c r="AA118" s="27">
        <v>0</v>
      </c>
      <c r="AB118" s="27">
        <v>1363.05</v>
      </c>
      <c r="AC118" s="27">
        <v>252.28</v>
      </c>
      <c r="AD118" s="27">
        <v>2.4300000000000002</v>
      </c>
      <c r="AE118" s="27">
        <v>0.23</v>
      </c>
      <c r="AF118" s="27">
        <v>0.08</v>
      </c>
      <c r="AG118" s="27">
        <v>1.22</v>
      </c>
      <c r="AH118" s="27">
        <v>2.75</v>
      </c>
      <c r="AI118" s="27">
        <v>5.65</v>
      </c>
      <c r="AJ118" s="27">
        <v>0</v>
      </c>
      <c r="AK118" s="27">
        <v>197.96</v>
      </c>
      <c r="AL118" s="27">
        <v>213.64</v>
      </c>
      <c r="AM118" s="27">
        <v>359.42</v>
      </c>
      <c r="AN118" s="27">
        <v>345.21</v>
      </c>
      <c r="AO118" s="27">
        <v>47.41</v>
      </c>
      <c r="AP118" s="27">
        <v>193.06</v>
      </c>
      <c r="AQ118" s="27">
        <v>64.19</v>
      </c>
      <c r="AR118" s="27">
        <v>226.87</v>
      </c>
      <c r="AS118" s="27">
        <v>219.77</v>
      </c>
      <c r="AT118" s="27">
        <v>419.77</v>
      </c>
      <c r="AU118" s="27">
        <v>495.91</v>
      </c>
      <c r="AV118" s="27">
        <v>100.47</v>
      </c>
      <c r="AW118" s="27">
        <v>214.87</v>
      </c>
      <c r="AX118" s="27">
        <v>785.46</v>
      </c>
      <c r="AY118" s="27">
        <v>0</v>
      </c>
      <c r="AZ118" s="27">
        <v>151.41</v>
      </c>
      <c r="BA118" s="27">
        <v>184.64</v>
      </c>
      <c r="BB118" s="27">
        <v>155.82</v>
      </c>
      <c r="BC118" s="27">
        <v>58.43</v>
      </c>
      <c r="BD118" s="27">
        <v>0</v>
      </c>
      <c r="BE118" s="27">
        <v>0</v>
      </c>
      <c r="BF118" s="27">
        <v>0</v>
      </c>
      <c r="BG118" s="27">
        <v>0</v>
      </c>
      <c r="BH118" s="27">
        <v>0</v>
      </c>
      <c r="BI118" s="27">
        <v>0</v>
      </c>
      <c r="BJ118" s="27">
        <v>0</v>
      </c>
      <c r="BK118" s="27">
        <v>0.39</v>
      </c>
      <c r="BL118" s="27">
        <v>0</v>
      </c>
      <c r="BM118" s="27">
        <v>0.28999999999999998</v>
      </c>
      <c r="BN118" s="27">
        <v>0.02</v>
      </c>
      <c r="BO118" s="27">
        <v>0.03</v>
      </c>
      <c r="BP118" s="27">
        <v>0</v>
      </c>
      <c r="BQ118" s="27">
        <v>0</v>
      </c>
      <c r="BR118" s="27">
        <v>0</v>
      </c>
      <c r="BS118" s="27">
        <v>1.33</v>
      </c>
      <c r="BT118" s="27">
        <v>0</v>
      </c>
      <c r="BU118" s="27">
        <v>0</v>
      </c>
      <c r="BV118" s="27">
        <v>3.13</v>
      </c>
      <c r="BW118" s="27">
        <v>0.02</v>
      </c>
      <c r="BX118" s="27">
        <v>0</v>
      </c>
      <c r="BY118" s="27">
        <v>0</v>
      </c>
      <c r="BZ118" s="27">
        <v>0</v>
      </c>
      <c r="CA118" s="27">
        <v>0</v>
      </c>
      <c r="CB118" s="27">
        <v>241.53</v>
      </c>
      <c r="CD118" s="27">
        <v>227.18</v>
      </c>
      <c r="CF118" s="27">
        <v>0</v>
      </c>
      <c r="CG118" s="27">
        <v>0</v>
      </c>
      <c r="CH118" s="27">
        <v>0</v>
      </c>
      <c r="CI118" s="27">
        <v>0</v>
      </c>
      <c r="CJ118" s="27">
        <v>0</v>
      </c>
      <c r="CK118" s="27">
        <v>0</v>
      </c>
      <c r="CL118" s="27">
        <v>0</v>
      </c>
      <c r="CM118" s="27">
        <v>0</v>
      </c>
      <c r="CN118" s="27">
        <v>0</v>
      </c>
      <c r="CO118" s="27">
        <v>0</v>
      </c>
      <c r="CP118" s="27">
        <v>0.5</v>
      </c>
    </row>
    <row r="119" spans="1:94" s="27" customFormat="1" ht="31.5" x14ac:dyDescent="0.25">
      <c r="A119" s="27" t="str">
        <f>"35/8"</f>
        <v>35/8</v>
      </c>
      <c r="B119" s="28" t="s">
        <v>132</v>
      </c>
      <c r="C119" s="27" t="str">
        <f>"200"</f>
        <v>200</v>
      </c>
      <c r="D119" s="27">
        <v>13.12</v>
      </c>
      <c r="E119" s="27">
        <v>9.0399999999999991</v>
      </c>
      <c r="F119" s="27">
        <v>18.96</v>
      </c>
      <c r="G119" s="27">
        <v>5.37</v>
      </c>
      <c r="H119" s="27">
        <v>35.270000000000003</v>
      </c>
      <c r="I119" s="33">
        <v>362.17412762999993</v>
      </c>
      <c r="J119" s="27">
        <v>8.4499999999999993</v>
      </c>
      <c r="K119" s="27">
        <v>3.58</v>
      </c>
      <c r="L119" s="27">
        <v>0</v>
      </c>
      <c r="M119" s="27">
        <v>0</v>
      </c>
      <c r="N119" s="27">
        <v>2.82</v>
      </c>
      <c r="O119" s="27">
        <v>29.66</v>
      </c>
      <c r="P119" s="27">
        <v>2.78</v>
      </c>
      <c r="Q119" s="27">
        <v>0</v>
      </c>
      <c r="R119" s="27">
        <v>0</v>
      </c>
      <c r="S119" s="27">
        <v>0.39</v>
      </c>
      <c r="T119" s="27">
        <v>3.3</v>
      </c>
      <c r="U119" s="27">
        <v>236.22</v>
      </c>
      <c r="V119" s="27">
        <v>892.71</v>
      </c>
      <c r="W119" s="27">
        <v>26.46</v>
      </c>
      <c r="X119" s="27">
        <v>48.08</v>
      </c>
      <c r="Y119" s="27">
        <v>179.89</v>
      </c>
      <c r="Z119" s="27">
        <v>2.4700000000000002</v>
      </c>
      <c r="AA119" s="27">
        <v>6</v>
      </c>
      <c r="AB119" s="27">
        <v>26.25</v>
      </c>
      <c r="AC119" s="27">
        <v>15.83</v>
      </c>
      <c r="AD119" s="27">
        <v>3.09</v>
      </c>
      <c r="AE119" s="27">
        <v>0.34</v>
      </c>
      <c r="AF119" s="27">
        <v>0.16</v>
      </c>
      <c r="AG119" s="27">
        <v>2.73</v>
      </c>
      <c r="AH119" s="27">
        <v>7.49</v>
      </c>
      <c r="AI119" s="27">
        <v>2.94</v>
      </c>
      <c r="AJ119" s="27">
        <v>0</v>
      </c>
      <c r="AK119" s="27">
        <v>467.51</v>
      </c>
      <c r="AL119" s="27">
        <v>398.31</v>
      </c>
      <c r="AM119" s="27">
        <v>814.57</v>
      </c>
      <c r="AN119" s="27">
        <v>854.49</v>
      </c>
      <c r="AO119" s="27">
        <v>240.97</v>
      </c>
      <c r="AP119" s="27">
        <v>489.46</v>
      </c>
      <c r="AQ119" s="27">
        <v>158.35</v>
      </c>
      <c r="AR119" s="27">
        <v>472.26</v>
      </c>
      <c r="AS119" s="27">
        <v>591.22</v>
      </c>
      <c r="AT119" s="27">
        <v>826.38</v>
      </c>
      <c r="AU119" s="27">
        <v>939.15</v>
      </c>
      <c r="AV119" s="27">
        <v>380.85</v>
      </c>
      <c r="AW119" s="27">
        <v>511.61</v>
      </c>
      <c r="AX119" s="27">
        <v>2017.57</v>
      </c>
      <c r="AY119" s="27">
        <v>96.14</v>
      </c>
      <c r="AZ119" s="27">
        <v>537.74</v>
      </c>
      <c r="BA119" s="27">
        <v>476.94</v>
      </c>
      <c r="BB119" s="27">
        <v>386.24</v>
      </c>
      <c r="BC119" s="27">
        <v>156.99</v>
      </c>
      <c r="BD119" s="27">
        <v>0</v>
      </c>
      <c r="BE119" s="27">
        <v>0</v>
      </c>
      <c r="BF119" s="27">
        <v>0</v>
      </c>
      <c r="BG119" s="27">
        <v>0</v>
      </c>
      <c r="BH119" s="27">
        <v>0</v>
      </c>
      <c r="BI119" s="27">
        <v>0</v>
      </c>
      <c r="BJ119" s="27">
        <v>0</v>
      </c>
      <c r="BK119" s="27">
        <v>0.37</v>
      </c>
      <c r="BL119" s="27">
        <v>0</v>
      </c>
      <c r="BM119" s="27">
        <v>0.19</v>
      </c>
      <c r="BN119" s="27">
        <v>0.01</v>
      </c>
      <c r="BO119" s="27">
        <v>0.03</v>
      </c>
      <c r="BP119" s="27">
        <v>0</v>
      </c>
      <c r="BQ119" s="27">
        <v>0</v>
      </c>
      <c r="BR119" s="27">
        <v>0.01</v>
      </c>
      <c r="BS119" s="27">
        <v>1.2</v>
      </c>
      <c r="BT119" s="27">
        <v>0</v>
      </c>
      <c r="BU119" s="27">
        <v>0</v>
      </c>
      <c r="BV119" s="27">
        <v>2.87</v>
      </c>
      <c r="BW119" s="27">
        <v>0</v>
      </c>
      <c r="BX119" s="27">
        <v>0</v>
      </c>
      <c r="BY119" s="27">
        <v>0</v>
      </c>
      <c r="BZ119" s="27">
        <v>0</v>
      </c>
      <c r="CA119" s="27">
        <v>0</v>
      </c>
      <c r="CB119" s="27">
        <v>191.4</v>
      </c>
      <c r="CD119" s="27">
        <v>10.37</v>
      </c>
      <c r="CF119" s="27">
        <v>0</v>
      </c>
      <c r="CG119" s="27">
        <v>0</v>
      </c>
      <c r="CH119" s="27">
        <v>0</v>
      </c>
      <c r="CI119" s="27">
        <v>0</v>
      </c>
      <c r="CJ119" s="27">
        <v>0</v>
      </c>
      <c r="CK119" s="27">
        <v>0</v>
      </c>
      <c r="CL119" s="27">
        <v>0</v>
      </c>
      <c r="CM119" s="27">
        <v>0</v>
      </c>
      <c r="CN119" s="27">
        <v>0</v>
      </c>
      <c r="CO119" s="27">
        <v>0</v>
      </c>
      <c r="CP119" s="27">
        <v>0.5</v>
      </c>
    </row>
    <row r="120" spans="1:94" s="27" customFormat="1" x14ac:dyDescent="0.25">
      <c r="A120" s="27" t="str">
        <f>"300"</f>
        <v>300</v>
      </c>
      <c r="B120" s="28" t="s">
        <v>133</v>
      </c>
      <c r="C120" s="27" t="str">
        <f>"200"</f>
        <v>200</v>
      </c>
      <c r="D120" s="27">
        <v>0.1</v>
      </c>
      <c r="E120" s="27">
        <v>0</v>
      </c>
      <c r="F120" s="27">
        <v>0.02</v>
      </c>
      <c r="G120" s="27">
        <v>0.02</v>
      </c>
      <c r="H120" s="27">
        <v>14.74</v>
      </c>
      <c r="I120" s="33">
        <v>56.544170000000001</v>
      </c>
      <c r="J120" s="27">
        <v>0</v>
      </c>
      <c r="K120" s="27">
        <v>0</v>
      </c>
      <c r="L120" s="27">
        <v>0</v>
      </c>
      <c r="M120" s="27">
        <v>0</v>
      </c>
      <c r="N120" s="27">
        <v>14.69</v>
      </c>
      <c r="O120" s="27">
        <v>0</v>
      </c>
      <c r="P120" s="27">
        <v>0.05</v>
      </c>
      <c r="Q120" s="27">
        <v>0</v>
      </c>
      <c r="R120" s="27">
        <v>0</v>
      </c>
      <c r="S120" s="27">
        <v>0</v>
      </c>
      <c r="T120" s="27">
        <v>0.04</v>
      </c>
      <c r="U120" s="27">
        <v>0.15</v>
      </c>
      <c r="V120" s="27">
        <v>0.45</v>
      </c>
      <c r="W120" s="27">
        <v>0.44</v>
      </c>
      <c r="X120" s="27">
        <v>0</v>
      </c>
      <c r="Y120" s="27">
        <v>0</v>
      </c>
      <c r="Z120" s="27">
        <v>0.04</v>
      </c>
      <c r="AA120" s="27">
        <v>0</v>
      </c>
      <c r="AB120" s="27">
        <v>0</v>
      </c>
      <c r="AC120" s="27">
        <v>0</v>
      </c>
      <c r="AD120" s="27">
        <v>0</v>
      </c>
      <c r="AE120" s="27">
        <v>0</v>
      </c>
      <c r="AF120" s="27">
        <v>0</v>
      </c>
      <c r="AG120" s="27">
        <v>0</v>
      </c>
      <c r="AH120" s="27">
        <v>0</v>
      </c>
      <c r="AI120" s="27">
        <v>0</v>
      </c>
      <c r="AJ120" s="27">
        <v>0</v>
      </c>
      <c r="AK120" s="27">
        <v>0</v>
      </c>
      <c r="AL120" s="27">
        <v>0</v>
      </c>
      <c r="AM120" s="27">
        <v>0</v>
      </c>
      <c r="AN120" s="27">
        <v>0</v>
      </c>
      <c r="AO120" s="27">
        <v>0</v>
      </c>
      <c r="AP120" s="27">
        <v>0</v>
      </c>
      <c r="AQ120" s="27">
        <v>0</v>
      </c>
      <c r="AR120" s="27">
        <v>0</v>
      </c>
      <c r="AS120" s="27">
        <v>0</v>
      </c>
      <c r="AT120" s="27">
        <v>0</v>
      </c>
      <c r="AU120" s="27">
        <v>0</v>
      </c>
      <c r="AV120" s="27">
        <v>0</v>
      </c>
      <c r="AW120" s="27">
        <v>0</v>
      </c>
      <c r="AX120" s="27">
        <v>0</v>
      </c>
      <c r="AY120" s="27">
        <v>0</v>
      </c>
      <c r="AZ120" s="27">
        <v>0</v>
      </c>
      <c r="BA120" s="27">
        <v>0</v>
      </c>
      <c r="BB120" s="27">
        <v>0</v>
      </c>
      <c r="BC120" s="27">
        <v>0</v>
      </c>
      <c r="BD120" s="27">
        <v>0</v>
      </c>
      <c r="BE120" s="27">
        <v>0</v>
      </c>
      <c r="BF120" s="27">
        <v>0</v>
      </c>
      <c r="BG120" s="27">
        <v>0</v>
      </c>
      <c r="BH120" s="27">
        <v>0</v>
      </c>
      <c r="BI120" s="27">
        <v>0</v>
      </c>
      <c r="BJ120" s="27">
        <v>0</v>
      </c>
      <c r="BK120" s="27">
        <v>0</v>
      </c>
      <c r="BL120" s="27">
        <v>0</v>
      </c>
      <c r="BM120" s="27">
        <v>0</v>
      </c>
      <c r="BN120" s="27">
        <v>0</v>
      </c>
      <c r="BO120" s="27">
        <v>0</v>
      </c>
      <c r="BP120" s="27">
        <v>0</v>
      </c>
      <c r="BQ120" s="27">
        <v>0</v>
      </c>
      <c r="BR120" s="27">
        <v>0</v>
      </c>
      <c r="BS120" s="27">
        <v>0</v>
      </c>
      <c r="BT120" s="27">
        <v>0</v>
      </c>
      <c r="BU120" s="27">
        <v>0</v>
      </c>
      <c r="BV120" s="27">
        <v>0</v>
      </c>
      <c r="BW120" s="27">
        <v>0</v>
      </c>
      <c r="BX120" s="27">
        <v>0</v>
      </c>
      <c r="BY120" s="27">
        <v>0</v>
      </c>
      <c r="BZ120" s="27">
        <v>0</v>
      </c>
      <c r="CA120" s="27">
        <v>0</v>
      </c>
      <c r="CB120" s="27">
        <v>200.06</v>
      </c>
      <c r="CD120" s="27">
        <v>0</v>
      </c>
      <c r="CF120" s="27">
        <v>0</v>
      </c>
      <c r="CG120" s="27">
        <v>0</v>
      </c>
      <c r="CH120" s="27">
        <v>0</v>
      </c>
      <c r="CI120" s="27">
        <v>0</v>
      </c>
      <c r="CJ120" s="27">
        <v>0</v>
      </c>
      <c r="CK120" s="27">
        <v>0</v>
      </c>
      <c r="CL120" s="27">
        <v>0</v>
      </c>
      <c r="CM120" s="27">
        <v>0</v>
      </c>
      <c r="CN120" s="27">
        <v>0</v>
      </c>
      <c r="CO120" s="27">
        <v>15</v>
      </c>
      <c r="CP120" s="27">
        <v>0</v>
      </c>
    </row>
    <row r="121" spans="1:94" s="27" customFormat="1" x14ac:dyDescent="0.25">
      <c r="A121" s="27" t="str">
        <f>"-"</f>
        <v>-</v>
      </c>
      <c r="B121" s="28" t="s">
        <v>93</v>
      </c>
      <c r="C121" s="27" t="str">
        <f>"31"</f>
        <v>31</v>
      </c>
      <c r="D121" s="27">
        <v>2.0499999999999998</v>
      </c>
      <c r="E121" s="27">
        <v>0</v>
      </c>
      <c r="F121" s="27">
        <v>0.37</v>
      </c>
      <c r="G121" s="27">
        <v>0.37</v>
      </c>
      <c r="H121" s="27">
        <v>12.93</v>
      </c>
      <c r="I121" s="33">
        <v>59.947799999999994</v>
      </c>
      <c r="J121" s="27">
        <v>0.06</v>
      </c>
      <c r="K121" s="27">
        <v>0</v>
      </c>
      <c r="L121" s="27">
        <v>0</v>
      </c>
      <c r="M121" s="27">
        <v>0</v>
      </c>
      <c r="N121" s="27">
        <v>0.37</v>
      </c>
      <c r="O121" s="27">
        <v>9.98</v>
      </c>
      <c r="P121" s="27">
        <v>2.57</v>
      </c>
      <c r="Q121" s="27">
        <v>0</v>
      </c>
      <c r="R121" s="27">
        <v>0</v>
      </c>
      <c r="S121" s="27">
        <v>0.31</v>
      </c>
      <c r="T121" s="27">
        <v>0.78</v>
      </c>
      <c r="U121" s="27">
        <v>189.1</v>
      </c>
      <c r="V121" s="27">
        <v>75.95</v>
      </c>
      <c r="W121" s="27">
        <v>10.85</v>
      </c>
      <c r="X121" s="27">
        <v>14.57</v>
      </c>
      <c r="Y121" s="27">
        <v>48.98</v>
      </c>
      <c r="Z121" s="27">
        <v>1.21</v>
      </c>
      <c r="AA121" s="27">
        <v>0</v>
      </c>
      <c r="AB121" s="27">
        <v>1.55</v>
      </c>
      <c r="AC121" s="27">
        <v>0.31</v>
      </c>
      <c r="AD121" s="27">
        <v>0.43</v>
      </c>
      <c r="AE121" s="27">
        <v>0.06</v>
      </c>
      <c r="AF121" s="27">
        <v>0.02</v>
      </c>
      <c r="AG121" s="27">
        <v>0.22</v>
      </c>
      <c r="AH121" s="27">
        <v>0.62</v>
      </c>
      <c r="AI121" s="27">
        <v>0</v>
      </c>
      <c r="AJ121" s="27">
        <v>0</v>
      </c>
      <c r="AK121" s="27">
        <v>0</v>
      </c>
      <c r="AL121" s="27">
        <v>0</v>
      </c>
      <c r="AM121" s="27">
        <v>132.37</v>
      </c>
      <c r="AN121" s="27">
        <v>69.13</v>
      </c>
      <c r="AO121" s="27">
        <v>28.83</v>
      </c>
      <c r="AP121" s="27">
        <v>61.38</v>
      </c>
      <c r="AQ121" s="27">
        <v>24.8</v>
      </c>
      <c r="AR121" s="27">
        <v>115.01</v>
      </c>
      <c r="AS121" s="27">
        <v>92.07</v>
      </c>
      <c r="AT121" s="27">
        <v>90.21</v>
      </c>
      <c r="AU121" s="27">
        <v>143.84</v>
      </c>
      <c r="AV121" s="27">
        <v>38.44</v>
      </c>
      <c r="AW121" s="27">
        <v>96.1</v>
      </c>
      <c r="AX121" s="27">
        <v>473.99</v>
      </c>
      <c r="AY121" s="27">
        <v>0</v>
      </c>
      <c r="AZ121" s="27">
        <v>163.06</v>
      </c>
      <c r="BA121" s="27">
        <v>90.21</v>
      </c>
      <c r="BB121" s="27">
        <v>55.8</v>
      </c>
      <c r="BC121" s="27">
        <v>40.299999999999997</v>
      </c>
      <c r="BD121" s="27">
        <v>0</v>
      </c>
      <c r="BE121" s="27">
        <v>0</v>
      </c>
      <c r="BF121" s="27">
        <v>0</v>
      </c>
      <c r="BG121" s="27">
        <v>0</v>
      </c>
      <c r="BH121" s="27">
        <v>0</v>
      </c>
      <c r="BI121" s="27">
        <v>0</v>
      </c>
      <c r="BJ121" s="27">
        <v>0</v>
      </c>
      <c r="BK121" s="27">
        <v>0.04</v>
      </c>
      <c r="BL121" s="27">
        <v>0</v>
      </c>
      <c r="BM121" s="27">
        <v>0</v>
      </c>
      <c r="BN121" s="27">
        <v>0.01</v>
      </c>
      <c r="BO121" s="27">
        <v>0</v>
      </c>
      <c r="BP121" s="27">
        <v>0</v>
      </c>
      <c r="BQ121" s="27">
        <v>0</v>
      </c>
      <c r="BR121" s="27">
        <v>0</v>
      </c>
      <c r="BS121" s="27">
        <v>0.03</v>
      </c>
      <c r="BT121" s="27">
        <v>0</v>
      </c>
      <c r="BU121" s="27">
        <v>0</v>
      </c>
      <c r="BV121" s="27">
        <v>0.15</v>
      </c>
      <c r="BW121" s="27">
        <v>0.02</v>
      </c>
      <c r="BX121" s="27">
        <v>0</v>
      </c>
      <c r="BY121" s="27">
        <v>0</v>
      </c>
      <c r="BZ121" s="27">
        <v>0</v>
      </c>
      <c r="CA121" s="27">
        <v>0</v>
      </c>
      <c r="CB121" s="27">
        <v>14.57</v>
      </c>
      <c r="CD121" s="27">
        <v>0.26</v>
      </c>
      <c r="CF121" s="27">
        <v>0</v>
      </c>
      <c r="CG121" s="27">
        <v>0</v>
      </c>
      <c r="CH121" s="27">
        <v>0</v>
      </c>
      <c r="CI121" s="27">
        <v>0</v>
      </c>
      <c r="CJ121" s="27">
        <v>0</v>
      </c>
      <c r="CK121" s="27">
        <v>0</v>
      </c>
      <c r="CL121" s="27">
        <v>0</v>
      </c>
      <c r="CM121" s="27">
        <v>0</v>
      </c>
      <c r="CN121" s="27">
        <v>0</v>
      </c>
      <c r="CO121" s="27">
        <v>0</v>
      </c>
      <c r="CP121" s="27">
        <v>0</v>
      </c>
    </row>
    <row r="122" spans="1:94" s="25" customFormat="1" x14ac:dyDescent="0.25">
      <c r="A122" s="25" t="str">
        <f>"-"</f>
        <v>-</v>
      </c>
      <c r="B122" s="26" t="s">
        <v>94</v>
      </c>
      <c r="C122" s="25" t="str">
        <f>"31"</f>
        <v>31</v>
      </c>
      <c r="D122" s="25">
        <v>2.0499999999999998</v>
      </c>
      <c r="E122" s="25">
        <v>0</v>
      </c>
      <c r="F122" s="25">
        <v>0.2</v>
      </c>
      <c r="G122" s="25">
        <v>0.2</v>
      </c>
      <c r="H122" s="25">
        <v>14.54</v>
      </c>
      <c r="I122" s="34">
        <v>69.409309999999991</v>
      </c>
      <c r="J122" s="25">
        <v>0</v>
      </c>
      <c r="K122" s="25">
        <v>0</v>
      </c>
      <c r="L122" s="25">
        <v>0</v>
      </c>
      <c r="M122" s="25">
        <v>0</v>
      </c>
      <c r="N122" s="25">
        <v>0.34</v>
      </c>
      <c r="O122" s="25">
        <v>14.14</v>
      </c>
      <c r="P122" s="25">
        <v>0.06</v>
      </c>
      <c r="Q122" s="25">
        <v>0</v>
      </c>
      <c r="R122" s="25">
        <v>0</v>
      </c>
      <c r="S122" s="25">
        <v>0</v>
      </c>
      <c r="T122" s="25">
        <v>0.56000000000000005</v>
      </c>
      <c r="U122" s="25">
        <v>0</v>
      </c>
      <c r="V122" s="25">
        <v>0</v>
      </c>
      <c r="W122" s="25">
        <v>0</v>
      </c>
      <c r="X122" s="25">
        <v>0</v>
      </c>
      <c r="Y122" s="25">
        <v>0</v>
      </c>
      <c r="Z122" s="25">
        <v>0</v>
      </c>
      <c r="AA122" s="25">
        <v>0</v>
      </c>
      <c r="AB122" s="25">
        <v>0</v>
      </c>
      <c r="AC122" s="25">
        <v>0</v>
      </c>
      <c r="AD122" s="25">
        <v>0</v>
      </c>
      <c r="AE122" s="25">
        <v>0</v>
      </c>
      <c r="AF122" s="25">
        <v>0</v>
      </c>
      <c r="AG122" s="25">
        <v>0</v>
      </c>
      <c r="AH122" s="25">
        <v>0</v>
      </c>
      <c r="AI122" s="25">
        <v>0</v>
      </c>
      <c r="AJ122" s="25">
        <v>0</v>
      </c>
      <c r="AK122" s="25">
        <v>0</v>
      </c>
      <c r="AL122" s="25">
        <v>0</v>
      </c>
      <c r="AM122" s="25">
        <v>157.77000000000001</v>
      </c>
      <c r="AN122" s="25">
        <v>52.32</v>
      </c>
      <c r="AO122" s="25">
        <v>31.02</v>
      </c>
      <c r="AP122" s="25">
        <v>62.03</v>
      </c>
      <c r="AQ122" s="25">
        <v>23.46</v>
      </c>
      <c r="AR122" s="25">
        <v>112.2</v>
      </c>
      <c r="AS122" s="25">
        <v>69.58</v>
      </c>
      <c r="AT122" s="25">
        <v>97.09</v>
      </c>
      <c r="AU122" s="25">
        <v>80.099999999999994</v>
      </c>
      <c r="AV122" s="25">
        <v>42.07</v>
      </c>
      <c r="AW122" s="25">
        <v>74.44</v>
      </c>
      <c r="AX122" s="25">
        <v>622.47</v>
      </c>
      <c r="AY122" s="25">
        <v>0</v>
      </c>
      <c r="AZ122" s="25">
        <v>202.81</v>
      </c>
      <c r="BA122" s="25">
        <v>88.19</v>
      </c>
      <c r="BB122" s="25">
        <v>58.52</v>
      </c>
      <c r="BC122" s="25">
        <v>46.39</v>
      </c>
      <c r="BD122" s="25">
        <v>0</v>
      </c>
      <c r="BE122" s="25">
        <v>0</v>
      </c>
      <c r="BF122" s="25">
        <v>0</v>
      </c>
      <c r="BG122" s="25">
        <v>0</v>
      </c>
      <c r="BH122" s="25">
        <v>0</v>
      </c>
      <c r="BI122" s="25">
        <v>0</v>
      </c>
      <c r="BJ122" s="25">
        <v>0</v>
      </c>
      <c r="BK122" s="25">
        <v>0.02</v>
      </c>
      <c r="BL122" s="25">
        <v>0</v>
      </c>
      <c r="BM122" s="25">
        <v>0</v>
      </c>
      <c r="BN122" s="25">
        <v>0</v>
      </c>
      <c r="BO122" s="25">
        <v>0</v>
      </c>
      <c r="BP122" s="25">
        <v>0</v>
      </c>
      <c r="BQ122" s="25">
        <v>0</v>
      </c>
      <c r="BR122" s="25">
        <v>0</v>
      </c>
      <c r="BS122" s="25">
        <v>0.02</v>
      </c>
      <c r="BT122" s="25">
        <v>0</v>
      </c>
      <c r="BU122" s="25">
        <v>0</v>
      </c>
      <c r="BV122" s="25">
        <v>0.09</v>
      </c>
      <c r="BW122" s="25">
        <v>0</v>
      </c>
      <c r="BX122" s="25">
        <v>0</v>
      </c>
      <c r="BY122" s="25">
        <v>0</v>
      </c>
      <c r="BZ122" s="25">
        <v>0</v>
      </c>
      <c r="CA122" s="25">
        <v>0</v>
      </c>
      <c r="CB122" s="25">
        <v>12.12</v>
      </c>
      <c r="CD122" s="25">
        <v>0</v>
      </c>
      <c r="CF122" s="25">
        <v>0</v>
      </c>
      <c r="CG122" s="25">
        <v>0</v>
      </c>
      <c r="CH122" s="25">
        <v>0</v>
      </c>
      <c r="CI122" s="25">
        <v>0</v>
      </c>
      <c r="CJ122" s="25">
        <v>0</v>
      </c>
      <c r="CK122" s="25">
        <v>0</v>
      </c>
      <c r="CL122" s="25">
        <v>0</v>
      </c>
      <c r="CM122" s="25">
        <v>0</v>
      </c>
      <c r="CN122" s="25">
        <v>0</v>
      </c>
      <c r="CO122" s="25">
        <v>0</v>
      </c>
      <c r="CP122" s="25">
        <v>0</v>
      </c>
    </row>
    <row r="123" spans="1:94" s="29" customFormat="1" x14ac:dyDescent="0.25">
      <c r="B123" s="30" t="s">
        <v>95</v>
      </c>
      <c r="C123" s="29">
        <f>C122+C121+C120+C119+C118</f>
        <v>712</v>
      </c>
      <c r="D123" s="29">
        <v>24.01</v>
      </c>
      <c r="E123" s="29">
        <v>9.0399999999999991</v>
      </c>
      <c r="F123" s="29">
        <v>28.66</v>
      </c>
      <c r="G123" s="29">
        <v>15.07</v>
      </c>
      <c r="H123" s="29">
        <v>108.63</v>
      </c>
      <c r="I123" s="35">
        <v>773.06</v>
      </c>
      <c r="J123" s="29">
        <v>9.6999999999999993</v>
      </c>
      <c r="K123" s="29">
        <v>9.17</v>
      </c>
      <c r="L123" s="29">
        <v>0.46</v>
      </c>
      <c r="M123" s="29">
        <v>0</v>
      </c>
      <c r="N123" s="29">
        <v>27.18</v>
      </c>
      <c r="O123" s="29">
        <v>71.349999999999994</v>
      </c>
      <c r="P123" s="29">
        <v>10.1</v>
      </c>
      <c r="Q123" s="29">
        <v>0</v>
      </c>
      <c r="R123" s="29">
        <v>0</v>
      </c>
      <c r="S123" s="29">
        <v>1.02</v>
      </c>
      <c r="T123" s="29">
        <v>7.39</v>
      </c>
      <c r="U123" s="29">
        <v>760.01</v>
      </c>
      <c r="V123" s="29">
        <v>1641.4</v>
      </c>
      <c r="W123" s="29">
        <v>86.64</v>
      </c>
      <c r="X123" s="29">
        <v>108.71</v>
      </c>
      <c r="Y123" s="29">
        <v>335.23</v>
      </c>
      <c r="Z123" s="29">
        <v>6.63</v>
      </c>
      <c r="AA123" s="29">
        <v>6</v>
      </c>
      <c r="AB123" s="29">
        <v>1398.23</v>
      </c>
      <c r="AC123" s="29">
        <v>269.93</v>
      </c>
      <c r="AD123" s="29">
        <v>7.6</v>
      </c>
      <c r="AE123" s="29">
        <v>0.63</v>
      </c>
      <c r="AF123" s="29">
        <v>0.28000000000000003</v>
      </c>
      <c r="AG123" s="29">
        <v>4.2699999999999996</v>
      </c>
      <c r="AH123" s="29">
        <v>11.09</v>
      </c>
      <c r="AI123" s="29">
        <v>10.68</v>
      </c>
      <c r="AJ123" s="29">
        <v>0</v>
      </c>
      <c r="AK123" s="29">
        <v>665.47</v>
      </c>
      <c r="AL123" s="29">
        <v>611.95000000000005</v>
      </c>
      <c r="AM123" s="29">
        <v>1493.99</v>
      </c>
      <c r="AN123" s="29">
        <v>1361.15</v>
      </c>
      <c r="AO123" s="29">
        <v>356.81</v>
      </c>
      <c r="AP123" s="29">
        <v>829.05</v>
      </c>
      <c r="AQ123" s="29">
        <v>276.51</v>
      </c>
      <c r="AR123" s="29">
        <v>945.93</v>
      </c>
      <c r="AS123" s="29">
        <v>991.16</v>
      </c>
      <c r="AT123" s="29">
        <v>1464.66</v>
      </c>
      <c r="AU123" s="29">
        <v>1803.3</v>
      </c>
      <c r="AV123" s="29">
        <v>568.44000000000005</v>
      </c>
      <c r="AW123" s="29">
        <v>914.35</v>
      </c>
      <c r="AX123" s="29">
        <v>4017.18</v>
      </c>
      <c r="AY123" s="29">
        <v>96.14</v>
      </c>
      <c r="AZ123" s="29">
        <v>1075.93</v>
      </c>
      <c r="BA123" s="29">
        <v>867.81</v>
      </c>
      <c r="BB123" s="29">
        <v>677.66</v>
      </c>
      <c r="BC123" s="29">
        <v>308.89</v>
      </c>
      <c r="BD123" s="29">
        <v>0</v>
      </c>
      <c r="BE123" s="29">
        <v>0</v>
      </c>
      <c r="BF123" s="29">
        <v>0</v>
      </c>
      <c r="BG123" s="29">
        <v>0</v>
      </c>
      <c r="BH123" s="29">
        <v>0</v>
      </c>
      <c r="BI123" s="29">
        <v>0</v>
      </c>
      <c r="BJ123" s="29">
        <v>0</v>
      </c>
      <c r="BK123" s="29">
        <v>1.05</v>
      </c>
      <c r="BL123" s="29">
        <v>0</v>
      </c>
      <c r="BM123" s="29">
        <v>0.63</v>
      </c>
      <c r="BN123" s="29">
        <v>0.05</v>
      </c>
      <c r="BO123" s="29">
        <v>0.09</v>
      </c>
      <c r="BP123" s="29">
        <v>0</v>
      </c>
      <c r="BQ123" s="29">
        <v>0</v>
      </c>
      <c r="BR123" s="29">
        <v>0.02</v>
      </c>
      <c r="BS123" s="29">
        <v>3.42</v>
      </c>
      <c r="BT123" s="29">
        <v>0</v>
      </c>
      <c r="BU123" s="29">
        <v>0</v>
      </c>
      <c r="BV123" s="29">
        <v>8.31</v>
      </c>
      <c r="BW123" s="29">
        <v>0.06</v>
      </c>
      <c r="BX123" s="29">
        <v>0</v>
      </c>
      <c r="BY123" s="29">
        <v>0</v>
      </c>
      <c r="BZ123" s="29">
        <v>0</v>
      </c>
      <c r="CA123" s="29">
        <v>0</v>
      </c>
      <c r="CB123" s="29">
        <v>708.49</v>
      </c>
      <c r="CC123" s="29">
        <f>$I$123/$I$124*100</f>
        <v>100</v>
      </c>
      <c r="CD123" s="29">
        <v>239.04</v>
      </c>
      <c r="CF123" s="29">
        <v>0</v>
      </c>
      <c r="CG123" s="29">
        <v>0</v>
      </c>
      <c r="CH123" s="29">
        <v>0</v>
      </c>
      <c r="CI123" s="29">
        <v>0</v>
      </c>
      <c r="CJ123" s="29">
        <v>0</v>
      </c>
      <c r="CK123" s="29">
        <v>0</v>
      </c>
      <c r="CL123" s="29">
        <v>0</v>
      </c>
      <c r="CM123" s="29">
        <v>0</v>
      </c>
      <c r="CN123" s="29">
        <v>0</v>
      </c>
      <c r="CO123" s="29">
        <v>16.8</v>
      </c>
      <c r="CP123" s="29">
        <v>1.3</v>
      </c>
    </row>
    <row r="124" spans="1:94" s="29" customFormat="1" x14ac:dyDescent="0.25">
      <c r="B124" s="30" t="s">
        <v>96</v>
      </c>
      <c r="D124" s="29">
        <v>24.01</v>
      </c>
      <c r="E124" s="29">
        <v>9.0399999999999991</v>
      </c>
      <c r="F124" s="29">
        <v>28.66</v>
      </c>
      <c r="G124" s="29">
        <v>15.07</v>
      </c>
      <c r="H124" s="29">
        <v>108.63</v>
      </c>
      <c r="I124" s="35">
        <v>773.06</v>
      </c>
      <c r="J124" s="29">
        <v>9.6999999999999993</v>
      </c>
      <c r="K124" s="29">
        <v>9.17</v>
      </c>
      <c r="L124" s="29">
        <v>0.46</v>
      </c>
      <c r="M124" s="29">
        <v>0</v>
      </c>
      <c r="N124" s="29">
        <v>27.18</v>
      </c>
      <c r="O124" s="29">
        <v>71.349999999999994</v>
      </c>
      <c r="P124" s="29">
        <v>10.1</v>
      </c>
      <c r="Q124" s="29">
        <v>0</v>
      </c>
      <c r="R124" s="29">
        <v>0</v>
      </c>
      <c r="S124" s="29">
        <v>1.02</v>
      </c>
      <c r="T124" s="29">
        <v>7.39</v>
      </c>
      <c r="U124" s="29">
        <v>760.01</v>
      </c>
      <c r="V124" s="29">
        <v>1641.4</v>
      </c>
      <c r="W124" s="29">
        <v>86.64</v>
      </c>
      <c r="X124" s="29">
        <v>108.71</v>
      </c>
      <c r="Y124" s="29">
        <v>335.23</v>
      </c>
      <c r="Z124" s="29">
        <v>6.63</v>
      </c>
      <c r="AA124" s="29">
        <v>6</v>
      </c>
      <c r="AB124" s="29">
        <v>1398.23</v>
      </c>
      <c r="AC124" s="29">
        <v>269.93</v>
      </c>
      <c r="AD124" s="29">
        <v>7.6</v>
      </c>
      <c r="AE124" s="29">
        <v>0.63</v>
      </c>
      <c r="AF124" s="29">
        <v>0.28000000000000003</v>
      </c>
      <c r="AG124" s="29">
        <v>4.2699999999999996</v>
      </c>
      <c r="AH124" s="29">
        <v>11.09</v>
      </c>
      <c r="AI124" s="29">
        <v>10.68</v>
      </c>
      <c r="AJ124" s="29">
        <v>0</v>
      </c>
      <c r="AK124" s="29">
        <v>665.47</v>
      </c>
      <c r="AL124" s="29">
        <v>611.95000000000005</v>
      </c>
      <c r="AM124" s="29">
        <v>1493.99</v>
      </c>
      <c r="AN124" s="29">
        <v>1361.15</v>
      </c>
      <c r="AO124" s="29">
        <v>356.81</v>
      </c>
      <c r="AP124" s="29">
        <v>829.05</v>
      </c>
      <c r="AQ124" s="29">
        <v>276.51</v>
      </c>
      <c r="AR124" s="29">
        <v>945.93</v>
      </c>
      <c r="AS124" s="29">
        <v>991.16</v>
      </c>
      <c r="AT124" s="29">
        <v>1464.66</v>
      </c>
      <c r="AU124" s="29">
        <v>1803.3</v>
      </c>
      <c r="AV124" s="29">
        <v>568.44000000000005</v>
      </c>
      <c r="AW124" s="29">
        <v>914.35</v>
      </c>
      <c r="AX124" s="29">
        <v>4017.18</v>
      </c>
      <c r="AY124" s="29">
        <v>96.14</v>
      </c>
      <c r="AZ124" s="29">
        <v>1075.93</v>
      </c>
      <c r="BA124" s="29">
        <v>867.81</v>
      </c>
      <c r="BB124" s="29">
        <v>677.66</v>
      </c>
      <c r="BC124" s="29">
        <v>308.89</v>
      </c>
      <c r="BD124" s="29">
        <v>0</v>
      </c>
      <c r="BE124" s="29">
        <v>0</v>
      </c>
      <c r="BF124" s="29">
        <v>0</v>
      </c>
      <c r="BG124" s="29">
        <v>0</v>
      </c>
      <c r="BH124" s="29">
        <v>0</v>
      </c>
      <c r="BI124" s="29">
        <v>0</v>
      </c>
      <c r="BJ124" s="29">
        <v>0</v>
      </c>
      <c r="BK124" s="29">
        <v>1.05</v>
      </c>
      <c r="BL124" s="29">
        <v>0</v>
      </c>
      <c r="BM124" s="29">
        <v>0.63</v>
      </c>
      <c r="BN124" s="29">
        <v>0.05</v>
      </c>
      <c r="BO124" s="29">
        <v>0.09</v>
      </c>
      <c r="BP124" s="29">
        <v>0</v>
      </c>
      <c r="BQ124" s="29">
        <v>0</v>
      </c>
      <c r="BR124" s="29">
        <v>0.02</v>
      </c>
      <c r="BS124" s="29">
        <v>3.42</v>
      </c>
      <c r="BT124" s="29">
        <v>0</v>
      </c>
      <c r="BU124" s="29">
        <v>0</v>
      </c>
      <c r="BV124" s="29">
        <v>8.31</v>
      </c>
      <c r="BW124" s="29">
        <v>0.06</v>
      </c>
      <c r="BX124" s="29">
        <v>0</v>
      </c>
      <c r="BY124" s="29">
        <v>0</v>
      </c>
      <c r="BZ124" s="29">
        <v>0</v>
      </c>
      <c r="CA124" s="29">
        <v>0</v>
      </c>
      <c r="CB124" s="29">
        <v>708.49</v>
      </c>
      <c r="CD124" s="29">
        <v>239.04</v>
      </c>
      <c r="CF124" s="29">
        <v>0</v>
      </c>
      <c r="CG124" s="29">
        <v>0</v>
      </c>
      <c r="CH124" s="29">
        <v>0</v>
      </c>
      <c r="CI124" s="29">
        <v>0</v>
      </c>
      <c r="CJ124" s="29">
        <v>0</v>
      </c>
      <c r="CK124" s="29">
        <v>0</v>
      </c>
      <c r="CL124" s="29">
        <v>0</v>
      </c>
      <c r="CM124" s="29">
        <v>0</v>
      </c>
      <c r="CN124" s="29">
        <v>0</v>
      </c>
      <c r="CO124" s="29">
        <v>16.8</v>
      </c>
      <c r="CP124" s="29">
        <v>1.3</v>
      </c>
    </row>
    <row r="125" spans="1:94" x14ac:dyDescent="0.25">
      <c r="B125" s="24" t="s">
        <v>134</v>
      </c>
    </row>
    <row r="126" spans="1:94" x14ac:dyDescent="0.25">
      <c r="B126" s="24" t="s">
        <v>89</v>
      </c>
    </row>
    <row r="127" spans="1:94" s="27" customFormat="1" x14ac:dyDescent="0.25">
      <c r="A127" s="27" t="str">
        <f>"9/2"</f>
        <v>9/2</v>
      </c>
      <c r="B127" s="28" t="s">
        <v>135</v>
      </c>
      <c r="C127" s="27" t="str">
        <f>"250"</f>
        <v>250</v>
      </c>
      <c r="D127" s="27">
        <v>1.8</v>
      </c>
      <c r="E127" s="27">
        <v>0.13</v>
      </c>
      <c r="F127" s="27">
        <v>5.32</v>
      </c>
      <c r="G127" s="27">
        <v>5.3</v>
      </c>
      <c r="H127" s="27">
        <v>13.38</v>
      </c>
      <c r="I127" s="33">
        <v>106.41158</v>
      </c>
      <c r="J127" s="27">
        <v>1.28</v>
      </c>
      <c r="K127" s="27">
        <v>3.25</v>
      </c>
      <c r="L127" s="27">
        <v>0</v>
      </c>
      <c r="M127" s="27">
        <v>0</v>
      </c>
      <c r="N127" s="27">
        <v>3.41</v>
      </c>
      <c r="O127" s="27">
        <v>8.25</v>
      </c>
      <c r="P127" s="27">
        <v>1.72</v>
      </c>
      <c r="Q127" s="27">
        <v>0</v>
      </c>
      <c r="R127" s="27">
        <v>0</v>
      </c>
      <c r="S127" s="27">
        <v>0.36</v>
      </c>
      <c r="T127" s="27">
        <v>2.12</v>
      </c>
      <c r="U127" s="27">
        <v>369.75</v>
      </c>
      <c r="V127" s="27">
        <v>381.65</v>
      </c>
      <c r="W127" s="27">
        <v>22.56</v>
      </c>
      <c r="X127" s="27">
        <v>22.72</v>
      </c>
      <c r="Y127" s="27">
        <v>53.57</v>
      </c>
      <c r="Z127" s="27">
        <v>0.8</v>
      </c>
      <c r="AA127" s="27">
        <v>4.5</v>
      </c>
      <c r="AB127" s="27">
        <v>1935.6</v>
      </c>
      <c r="AC127" s="27">
        <v>410.55</v>
      </c>
      <c r="AD127" s="27">
        <v>2.41</v>
      </c>
      <c r="AE127" s="27">
        <v>7.0000000000000007E-2</v>
      </c>
      <c r="AF127" s="27">
        <v>0.05</v>
      </c>
      <c r="AG127" s="27">
        <v>0.82</v>
      </c>
      <c r="AH127" s="27">
        <v>1.44</v>
      </c>
      <c r="AI127" s="27">
        <v>6.11</v>
      </c>
      <c r="AJ127" s="27">
        <v>0</v>
      </c>
      <c r="AK127" s="27">
        <v>0</v>
      </c>
      <c r="AL127" s="27">
        <v>0</v>
      </c>
      <c r="AM127" s="27">
        <v>41.65</v>
      </c>
      <c r="AN127" s="27">
        <v>45.6</v>
      </c>
      <c r="AO127" s="27">
        <v>7.62</v>
      </c>
      <c r="AP127" s="27">
        <v>31.35</v>
      </c>
      <c r="AQ127" s="27">
        <v>14.1</v>
      </c>
      <c r="AR127" s="27">
        <v>31.73</v>
      </c>
      <c r="AS127" s="27">
        <v>41.74</v>
      </c>
      <c r="AT127" s="27">
        <v>104.55</v>
      </c>
      <c r="AU127" s="27">
        <v>64.87</v>
      </c>
      <c r="AV127" s="27">
        <v>12.72</v>
      </c>
      <c r="AW127" s="27">
        <v>28.58</v>
      </c>
      <c r="AX127" s="27">
        <v>168.29</v>
      </c>
      <c r="AY127" s="27">
        <v>0</v>
      </c>
      <c r="AZ127" s="27">
        <v>22.57</v>
      </c>
      <c r="BA127" s="27">
        <v>21.44</v>
      </c>
      <c r="BB127" s="27">
        <v>23.18</v>
      </c>
      <c r="BC127" s="27">
        <v>11</v>
      </c>
      <c r="BD127" s="27">
        <v>0</v>
      </c>
      <c r="BE127" s="27">
        <v>0</v>
      </c>
      <c r="BF127" s="27">
        <v>0</v>
      </c>
      <c r="BG127" s="27">
        <v>0</v>
      </c>
      <c r="BH127" s="27">
        <v>0</v>
      </c>
      <c r="BI127" s="27">
        <v>0</v>
      </c>
      <c r="BJ127" s="27">
        <v>0</v>
      </c>
      <c r="BK127" s="27">
        <v>0.32</v>
      </c>
      <c r="BL127" s="27">
        <v>0</v>
      </c>
      <c r="BM127" s="27">
        <v>0.19</v>
      </c>
      <c r="BN127" s="27">
        <v>0.01</v>
      </c>
      <c r="BO127" s="27">
        <v>0.03</v>
      </c>
      <c r="BP127" s="27">
        <v>0</v>
      </c>
      <c r="BQ127" s="27">
        <v>0</v>
      </c>
      <c r="BR127" s="27">
        <v>0</v>
      </c>
      <c r="BS127" s="27">
        <v>1.1299999999999999</v>
      </c>
      <c r="BT127" s="27">
        <v>0</v>
      </c>
      <c r="BU127" s="27">
        <v>0</v>
      </c>
      <c r="BV127" s="27">
        <v>3.02</v>
      </c>
      <c r="BW127" s="27">
        <v>0</v>
      </c>
      <c r="BX127" s="27">
        <v>0</v>
      </c>
      <c r="BY127" s="27">
        <v>0</v>
      </c>
      <c r="BZ127" s="27">
        <v>0</v>
      </c>
      <c r="CA127" s="27">
        <v>0</v>
      </c>
      <c r="CB127" s="27">
        <v>282.61</v>
      </c>
      <c r="CD127" s="27">
        <v>327.10000000000002</v>
      </c>
      <c r="CF127" s="27">
        <v>0</v>
      </c>
      <c r="CG127" s="27">
        <v>0</v>
      </c>
      <c r="CH127" s="27">
        <v>0</v>
      </c>
      <c r="CI127" s="27">
        <v>0</v>
      </c>
      <c r="CJ127" s="27">
        <v>0</v>
      </c>
      <c r="CK127" s="27">
        <v>0</v>
      </c>
      <c r="CL127" s="27">
        <v>0</v>
      </c>
      <c r="CM127" s="27">
        <v>0</v>
      </c>
      <c r="CN127" s="27">
        <v>0</v>
      </c>
      <c r="CO127" s="27">
        <v>0</v>
      </c>
      <c r="CP127" s="27">
        <v>0.5</v>
      </c>
    </row>
    <row r="128" spans="1:94" s="27" customFormat="1" ht="31.5" x14ac:dyDescent="0.25">
      <c r="A128" s="27" t="str">
        <f>"7/8"</f>
        <v>7/8</v>
      </c>
      <c r="B128" s="28" t="s">
        <v>136</v>
      </c>
      <c r="C128" s="27" t="str">
        <f>"90"</f>
        <v>90</v>
      </c>
      <c r="D128" s="27">
        <v>11.8</v>
      </c>
      <c r="E128" s="27">
        <v>11.06</v>
      </c>
      <c r="F128" s="27">
        <v>30.67</v>
      </c>
      <c r="G128" s="27">
        <v>0.01</v>
      </c>
      <c r="H128" s="27">
        <v>12.88</v>
      </c>
      <c r="I128" s="33">
        <v>333.348975</v>
      </c>
      <c r="J128" s="27">
        <v>11.52</v>
      </c>
      <c r="K128" s="27">
        <v>0.1</v>
      </c>
      <c r="L128" s="27">
        <v>0</v>
      </c>
      <c r="M128" s="27">
        <v>0</v>
      </c>
      <c r="N128" s="27">
        <v>2.54</v>
      </c>
      <c r="O128" s="27">
        <v>0</v>
      </c>
      <c r="P128" s="27">
        <v>0.14000000000000001</v>
      </c>
      <c r="Q128" s="27">
        <v>0</v>
      </c>
      <c r="R128" s="27">
        <v>0</v>
      </c>
      <c r="S128" s="27">
        <v>0.05</v>
      </c>
      <c r="T128" s="27">
        <v>1.63</v>
      </c>
      <c r="U128" s="27">
        <v>268.72000000000003</v>
      </c>
      <c r="V128" s="27">
        <v>266.17</v>
      </c>
      <c r="W128" s="27">
        <v>60.41</v>
      </c>
      <c r="X128" s="27">
        <v>23.12</v>
      </c>
      <c r="Y128" s="27">
        <v>154.81</v>
      </c>
      <c r="Z128" s="27">
        <v>1.26</v>
      </c>
      <c r="AA128" s="27">
        <v>22.95</v>
      </c>
      <c r="AB128" s="27">
        <v>15.3</v>
      </c>
      <c r="AC128" s="27">
        <v>30.15</v>
      </c>
      <c r="AD128" s="27">
        <v>0.34</v>
      </c>
      <c r="AE128" s="27">
        <v>0.28000000000000003</v>
      </c>
      <c r="AF128" s="27">
        <v>0.14000000000000001</v>
      </c>
      <c r="AG128" s="27">
        <v>1.64</v>
      </c>
      <c r="AH128" s="27">
        <v>4.57</v>
      </c>
      <c r="AI128" s="27">
        <v>0.31</v>
      </c>
      <c r="AJ128" s="27">
        <v>0</v>
      </c>
      <c r="AK128" s="27">
        <v>639.88</v>
      </c>
      <c r="AL128" s="27">
        <v>554.85</v>
      </c>
      <c r="AM128" s="27">
        <v>855.86</v>
      </c>
      <c r="AN128" s="27">
        <v>944.31</v>
      </c>
      <c r="AO128" s="27">
        <v>266.29000000000002</v>
      </c>
      <c r="AP128" s="27">
        <v>504.92</v>
      </c>
      <c r="AQ128" s="27">
        <v>150.87</v>
      </c>
      <c r="AR128" s="27">
        <v>460.93</v>
      </c>
      <c r="AS128" s="27">
        <v>530.27</v>
      </c>
      <c r="AT128" s="27">
        <v>602.35</v>
      </c>
      <c r="AU128" s="27">
        <v>906.69</v>
      </c>
      <c r="AV128" s="27">
        <v>394.8</v>
      </c>
      <c r="AW128" s="27">
        <v>476.41</v>
      </c>
      <c r="AX128" s="27">
        <v>1527.29</v>
      </c>
      <c r="AY128" s="27">
        <v>116.28</v>
      </c>
      <c r="AZ128" s="27">
        <v>446.65</v>
      </c>
      <c r="BA128" s="27">
        <v>420.23</v>
      </c>
      <c r="BB128" s="27">
        <v>436.14</v>
      </c>
      <c r="BC128" s="27">
        <v>136.72</v>
      </c>
      <c r="BD128" s="27">
        <v>0.11</v>
      </c>
      <c r="BE128" s="27">
        <v>0.05</v>
      </c>
      <c r="BF128" s="27">
        <v>0.03</v>
      </c>
      <c r="BG128" s="27">
        <v>0.06</v>
      </c>
      <c r="BH128" s="27">
        <v>7.0000000000000007E-2</v>
      </c>
      <c r="BI128" s="27">
        <v>0.34</v>
      </c>
      <c r="BJ128" s="27">
        <v>0</v>
      </c>
      <c r="BK128" s="27">
        <v>0.94</v>
      </c>
      <c r="BL128" s="27">
        <v>0</v>
      </c>
      <c r="BM128" s="27">
        <v>0.28999999999999998</v>
      </c>
      <c r="BN128" s="27">
        <v>0</v>
      </c>
      <c r="BO128" s="27">
        <v>0</v>
      </c>
      <c r="BP128" s="27">
        <v>0</v>
      </c>
      <c r="BQ128" s="27">
        <v>7.0000000000000007E-2</v>
      </c>
      <c r="BR128" s="27">
        <v>0.1</v>
      </c>
      <c r="BS128" s="27">
        <v>0.77</v>
      </c>
      <c r="BT128" s="27">
        <v>0</v>
      </c>
      <c r="BU128" s="27">
        <v>0</v>
      </c>
      <c r="BV128" s="27">
        <v>0.04</v>
      </c>
      <c r="BW128" s="27">
        <v>0</v>
      </c>
      <c r="BX128" s="27">
        <v>0</v>
      </c>
      <c r="BY128" s="27">
        <v>0</v>
      </c>
      <c r="BZ128" s="27">
        <v>0</v>
      </c>
      <c r="CA128" s="27">
        <v>0</v>
      </c>
      <c r="CB128" s="27">
        <v>81.86</v>
      </c>
      <c r="CD128" s="27">
        <v>25.5</v>
      </c>
      <c r="CF128" s="27">
        <v>0</v>
      </c>
      <c r="CG128" s="27">
        <v>0</v>
      </c>
      <c r="CH128" s="27">
        <v>0</v>
      </c>
      <c r="CI128" s="27">
        <v>0</v>
      </c>
      <c r="CJ128" s="27">
        <v>0</v>
      </c>
      <c r="CK128" s="27">
        <v>0</v>
      </c>
      <c r="CL128" s="27">
        <v>0</v>
      </c>
      <c r="CM128" s="27">
        <v>0</v>
      </c>
      <c r="CN128" s="27">
        <v>0</v>
      </c>
      <c r="CO128" s="27">
        <v>0</v>
      </c>
      <c r="CP128" s="27">
        <v>0.54</v>
      </c>
    </row>
    <row r="129" spans="1:94" s="27" customFormat="1" ht="31.5" x14ac:dyDescent="0.25">
      <c r="A129" s="27" t="str">
        <f>"46/3"</f>
        <v>46/3</v>
      </c>
      <c r="B129" s="28" t="s">
        <v>100</v>
      </c>
      <c r="C129" s="27" t="str">
        <f>"150"</f>
        <v>150</v>
      </c>
      <c r="D129" s="27">
        <v>5.3</v>
      </c>
      <c r="E129" s="27">
        <v>0.03</v>
      </c>
      <c r="F129" s="27">
        <v>2.98</v>
      </c>
      <c r="G129" s="27">
        <v>0.66</v>
      </c>
      <c r="H129" s="27">
        <v>34.11</v>
      </c>
      <c r="I129" s="33">
        <v>183.94017449999998</v>
      </c>
      <c r="J129" s="27">
        <v>1.87</v>
      </c>
      <c r="K129" s="27">
        <v>0.08</v>
      </c>
      <c r="L129" s="27">
        <v>0</v>
      </c>
      <c r="M129" s="27">
        <v>0</v>
      </c>
      <c r="N129" s="27">
        <v>0.97</v>
      </c>
      <c r="O129" s="27">
        <v>31.42</v>
      </c>
      <c r="P129" s="27">
        <v>1.72</v>
      </c>
      <c r="Q129" s="27">
        <v>0</v>
      </c>
      <c r="R129" s="27">
        <v>0</v>
      </c>
      <c r="S129" s="27">
        <v>0</v>
      </c>
      <c r="T129" s="27">
        <v>0.68</v>
      </c>
      <c r="U129" s="27">
        <v>147.26</v>
      </c>
      <c r="V129" s="27">
        <v>56.22</v>
      </c>
      <c r="W129" s="27">
        <v>10.53</v>
      </c>
      <c r="X129" s="27">
        <v>7.17</v>
      </c>
      <c r="Y129" s="27">
        <v>39.83</v>
      </c>
      <c r="Z129" s="27">
        <v>0.73</v>
      </c>
      <c r="AA129" s="27">
        <v>9</v>
      </c>
      <c r="AB129" s="27">
        <v>9</v>
      </c>
      <c r="AC129" s="27">
        <v>16.88</v>
      </c>
      <c r="AD129" s="27">
        <v>0.8</v>
      </c>
      <c r="AE129" s="27">
        <v>0.06</v>
      </c>
      <c r="AF129" s="27">
        <v>0.02</v>
      </c>
      <c r="AG129" s="27">
        <v>0.49</v>
      </c>
      <c r="AH129" s="27">
        <v>1.49</v>
      </c>
      <c r="AI129" s="27">
        <v>0</v>
      </c>
      <c r="AJ129" s="27">
        <v>0</v>
      </c>
      <c r="AK129" s="27">
        <v>1.48</v>
      </c>
      <c r="AL129" s="27">
        <v>1.45</v>
      </c>
      <c r="AM129" s="27">
        <v>393.39</v>
      </c>
      <c r="AN129" s="27">
        <v>122.87</v>
      </c>
      <c r="AO129" s="27">
        <v>74.91</v>
      </c>
      <c r="AP129" s="27">
        <v>152.19</v>
      </c>
      <c r="AQ129" s="27">
        <v>49.94</v>
      </c>
      <c r="AR129" s="27">
        <v>244.06</v>
      </c>
      <c r="AS129" s="27">
        <v>161.38999999999999</v>
      </c>
      <c r="AT129" s="27">
        <v>194.59</v>
      </c>
      <c r="AU129" s="27">
        <v>166.92</v>
      </c>
      <c r="AV129" s="27">
        <v>98.07</v>
      </c>
      <c r="AW129" s="27">
        <v>170.55</v>
      </c>
      <c r="AX129" s="27">
        <v>1497.86</v>
      </c>
      <c r="AY129" s="27">
        <v>0</v>
      </c>
      <c r="AZ129" s="27">
        <v>471.98</v>
      </c>
      <c r="BA129" s="27">
        <v>244.48</v>
      </c>
      <c r="BB129" s="27">
        <v>122.77</v>
      </c>
      <c r="BC129" s="27">
        <v>97.19</v>
      </c>
      <c r="BD129" s="27">
        <v>0.09</v>
      </c>
      <c r="BE129" s="27">
        <v>0.04</v>
      </c>
      <c r="BF129" s="27">
        <v>0.02</v>
      </c>
      <c r="BG129" s="27">
        <v>0.05</v>
      </c>
      <c r="BH129" s="27">
        <v>0.06</v>
      </c>
      <c r="BI129" s="27">
        <v>0.26</v>
      </c>
      <c r="BJ129" s="27">
        <v>0</v>
      </c>
      <c r="BK129" s="27">
        <v>0.81</v>
      </c>
      <c r="BL129" s="27">
        <v>0</v>
      </c>
      <c r="BM129" s="27">
        <v>0.23</v>
      </c>
      <c r="BN129" s="27">
        <v>0</v>
      </c>
      <c r="BO129" s="27">
        <v>0</v>
      </c>
      <c r="BP129" s="27">
        <v>0</v>
      </c>
      <c r="BQ129" s="27">
        <v>0.05</v>
      </c>
      <c r="BR129" s="27">
        <v>0.08</v>
      </c>
      <c r="BS129" s="27">
        <v>0.6</v>
      </c>
      <c r="BT129" s="27">
        <v>0</v>
      </c>
      <c r="BU129" s="27">
        <v>0</v>
      </c>
      <c r="BV129" s="27">
        <v>0.24</v>
      </c>
      <c r="BW129" s="27">
        <v>0.01</v>
      </c>
      <c r="BX129" s="27">
        <v>0</v>
      </c>
      <c r="BY129" s="27">
        <v>0</v>
      </c>
      <c r="BZ129" s="27">
        <v>0</v>
      </c>
      <c r="CA129" s="27">
        <v>0</v>
      </c>
      <c r="CB129" s="27">
        <v>7.57</v>
      </c>
      <c r="CD129" s="27">
        <v>10.5</v>
      </c>
      <c r="CF129" s="27">
        <v>0</v>
      </c>
      <c r="CG129" s="27">
        <v>0</v>
      </c>
      <c r="CH129" s="27">
        <v>0</v>
      </c>
      <c r="CI129" s="27">
        <v>0</v>
      </c>
      <c r="CJ129" s="27">
        <v>0</v>
      </c>
      <c r="CK129" s="27">
        <v>0</v>
      </c>
      <c r="CL129" s="27">
        <v>0</v>
      </c>
      <c r="CM129" s="27">
        <v>0</v>
      </c>
      <c r="CN129" s="27">
        <v>0</v>
      </c>
      <c r="CO129" s="27">
        <v>0</v>
      </c>
      <c r="CP129" s="27">
        <v>0.38</v>
      </c>
    </row>
    <row r="130" spans="1:94" s="27" customFormat="1" x14ac:dyDescent="0.25">
      <c r="A130" s="27" t="str">
        <f>"3/10"</f>
        <v>3/10</v>
      </c>
      <c r="B130" s="28" t="s">
        <v>92</v>
      </c>
      <c r="C130" s="27" t="str">
        <f>"200"</f>
        <v>200</v>
      </c>
      <c r="D130" s="27">
        <v>0.35</v>
      </c>
      <c r="E130" s="27">
        <v>0</v>
      </c>
      <c r="F130" s="27">
        <v>0.35</v>
      </c>
      <c r="G130" s="27">
        <v>0.35</v>
      </c>
      <c r="H130" s="27">
        <v>19.940000000000001</v>
      </c>
      <c r="I130" s="33">
        <v>79.958719999999985</v>
      </c>
      <c r="J130" s="27">
        <v>0.09</v>
      </c>
      <c r="K130" s="27">
        <v>0</v>
      </c>
      <c r="L130" s="27">
        <v>0</v>
      </c>
      <c r="M130" s="27">
        <v>0</v>
      </c>
      <c r="N130" s="27">
        <v>17.72</v>
      </c>
      <c r="O130" s="27">
        <v>0.68</v>
      </c>
      <c r="P130" s="27">
        <v>1.54</v>
      </c>
      <c r="Q130" s="27">
        <v>0</v>
      </c>
      <c r="R130" s="27">
        <v>0</v>
      </c>
      <c r="S130" s="27">
        <v>0.72</v>
      </c>
      <c r="T130" s="27">
        <v>0.46</v>
      </c>
      <c r="U130" s="27">
        <v>23.27</v>
      </c>
      <c r="V130" s="27">
        <v>248</v>
      </c>
      <c r="W130" s="27">
        <v>14.26</v>
      </c>
      <c r="X130" s="27">
        <v>7.7</v>
      </c>
      <c r="Y130" s="27">
        <v>9.2100000000000009</v>
      </c>
      <c r="Z130" s="27">
        <v>1.95</v>
      </c>
      <c r="AA130" s="27">
        <v>0</v>
      </c>
      <c r="AB130" s="27">
        <v>24.3</v>
      </c>
      <c r="AC130" s="27">
        <v>4.5</v>
      </c>
      <c r="AD130" s="27">
        <v>0.18</v>
      </c>
      <c r="AE130" s="27">
        <v>0.02</v>
      </c>
      <c r="AF130" s="27">
        <v>0.02</v>
      </c>
      <c r="AG130" s="27">
        <v>0.23</v>
      </c>
      <c r="AH130" s="27">
        <v>0.36</v>
      </c>
      <c r="AI130" s="27">
        <v>3.6</v>
      </c>
      <c r="AJ130" s="27">
        <v>0</v>
      </c>
      <c r="AK130" s="27">
        <v>0</v>
      </c>
      <c r="AL130" s="27">
        <v>0</v>
      </c>
      <c r="AM130" s="27">
        <v>16.760000000000002</v>
      </c>
      <c r="AN130" s="27">
        <v>15.88</v>
      </c>
      <c r="AO130" s="27">
        <v>2.65</v>
      </c>
      <c r="AP130" s="27">
        <v>9.6999999999999993</v>
      </c>
      <c r="AQ130" s="27">
        <v>2.65</v>
      </c>
      <c r="AR130" s="27">
        <v>7.94</v>
      </c>
      <c r="AS130" s="27">
        <v>14.99</v>
      </c>
      <c r="AT130" s="27">
        <v>8.82</v>
      </c>
      <c r="AU130" s="27">
        <v>68.8</v>
      </c>
      <c r="AV130" s="27">
        <v>6.17</v>
      </c>
      <c r="AW130" s="27">
        <v>12.35</v>
      </c>
      <c r="AX130" s="27">
        <v>37.04</v>
      </c>
      <c r="AY130" s="27">
        <v>0</v>
      </c>
      <c r="AZ130" s="27">
        <v>11.47</v>
      </c>
      <c r="BA130" s="27">
        <v>14.11</v>
      </c>
      <c r="BB130" s="27">
        <v>5.29</v>
      </c>
      <c r="BC130" s="27">
        <v>4.41</v>
      </c>
      <c r="BD130" s="27">
        <v>0</v>
      </c>
      <c r="BE130" s="27">
        <v>0</v>
      </c>
      <c r="BF130" s="27">
        <v>0</v>
      </c>
      <c r="BG130" s="27">
        <v>0</v>
      </c>
      <c r="BH130" s="27">
        <v>0</v>
      </c>
      <c r="BI130" s="27">
        <v>0</v>
      </c>
      <c r="BJ130" s="27">
        <v>0</v>
      </c>
      <c r="BK130" s="27">
        <v>0</v>
      </c>
      <c r="BL130" s="27">
        <v>0</v>
      </c>
      <c r="BM130" s="27">
        <v>0</v>
      </c>
      <c r="BN130" s="27">
        <v>0</v>
      </c>
      <c r="BO130" s="27">
        <v>0</v>
      </c>
      <c r="BP130" s="27">
        <v>0</v>
      </c>
      <c r="BQ130" s="27">
        <v>0</v>
      </c>
      <c r="BR130" s="27">
        <v>0</v>
      </c>
      <c r="BS130" s="27">
        <v>0</v>
      </c>
      <c r="BT130" s="27">
        <v>0</v>
      </c>
      <c r="BU130" s="27">
        <v>0</v>
      </c>
      <c r="BV130" s="27">
        <v>0</v>
      </c>
      <c r="BW130" s="27">
        <v>0</v>
      </c>
      <c r="BX130" s="27">
        <v>0</v>
      </c>
      <c r="BY130" s="27">
        <v>0</v>
      </c>
      <c r="BZ130" s="27">
        <v>0</v>
      </c>
      <c r="CA130" s="27">
        <v>0</v>
      </c>
      <c r="CB130" s="27">
        <v>287.68</v>
      </c>
      <c r="CD130" s="27">
        <v>4.05</v>
      </c>
      <c r="CF130" s="27">
        <v>0</v>
      </c>
      <c r="CG130" s="27">
        <v>0</v>
      </c>
      <c r="CH130" s="27">
        <v>0</v>
      </c>
      <c r="CI130" s="27">
        <v>0</v>
      </c>
      <c r="CJ130" s="27">
        <v>0</v>
      </c>
      <c r="CK130" s="27">
        <v>0</v>
      </c>
      <c r="CL130" s="27">
        <v>0</v>
      </c>
      <c r="CM130" s="27">
        <v>0</v>
      </c>
      <c r="CN130" s="27">
        <v>0</v>
      </c>
      <c r="CO130" s="27">
        <v>10</v>
      </c>
      <c r="CP130" s="27">
        <v>0</v>
      </c>
    </row>
    <row r="131" spans="1:94" s="27" customFormat="1" x14ac:dyDescent="0.25">
      <c r="A131" s="27" t="str">
        <f>"-"</f>
        <v>-</v>
      </c>
      <c r="B131" s="28" t="s">
        <v>93</v>
      </c>
      <c r="C131" s="27" t="str">
        <f>"31"</f>
        <v>31</v>
      </c>
      <c r="D131" s="27">
        <v>2.0499999999999998</v>
      </c>
      <c r="E131" s="27">
        <v>0</v>
      </c>
      <c r="F131" s="27">
        <v>0.37</v>
      </c>
      <c r="G131" s="27">
        <v>0.37</v>
      </c>
      <c r="H131" s="27">
        <v>12.93</v>
      </c>
      <c r="I131" s="33">
        <v>59.947799999999994</v>
      </c>
      <c r="J131" s="27">
        <v>0.06</v>
      </c>
      <c r="K131" s="27">
        <v>0</v>
      </c>
      <c r="L131" s="27">
        <v>0</v>
      </c>
      <c r="M131" s="27">
        <v>0</v>
      </c>
      <c r="N131" s="27">
        <v>0.37</v>
      </c>
      <c r="O131" s="27">
        <v>9.98</v>
      </c>
      <c r="P131" s="27">
        <v>2.57</v>
      </c>
      <c r="Q131" s="27">
        <v>0</v>
      </c>
      <c r="R131" s="27">
        <v>0</v>
      </c>
      <c r="S131" s="27">
        <v>0.31</v>
      </c>
      <c r="T131" s="27">
        <v>0.78</v>
      </c>
      <c r="U131" s="27">
        <v>189.1</v>
      </c>
      <c r="V131" s="27">
        <v>75.95</v>
      </c>
      <c r="W131" s="27">
        <v>10.85</v>
      </c>
      <c r="X131" s="27">
        <v>14.57</v>
      </c>
      <c r="Y131" s="27">
        <v>48.98</v>
      </c>
      <c r="Z131" s="27">
        <v>1.21</v>
      </c>
      <c r="AA131" s="27">
        <v>0</v>
      </c>
      <c r="AB131" s="27">
        <v>1.55</v>
      </c>
      <c r="AC131" s="27">
        <v>0.31</v>
      </c>
      <c r="AD131" s="27">
        <v>0.43</v>
      </c>
      <c r="AE131" s="27">
        <v>0.06</v>
      </c>
      <c r="AF131" s="27">
        <v>0.02</v>
      </c>
      <c r="AG131" s="27">
        <v>0.22</v>
      </c>
      <c r="AH131" s="27">
        <v>0.62</v>
      </c>
      <c r="AI131" s="27">
        <v>0</v>
      </c>
      <c r="AJ131" s="27">
        <v>0</v>
      </c>
      <c r="AK131" s="27">
        <v>0</v>
      </c>
      <c r="AL131" s="27">
        <v>0</v>
      </c>
      <c r="AM131" s="27">
        <v>132.37</v>
      </c>
      <c r="AN131" s="27">
        <v>69.13</v>
      </c>
      <c r="AO131" s="27">
        <v>28.83</v>
      </c>
      <c r="AP131" s="27">
        <v>61.38</v>
      </c>
      <c r="AQ131" s="27">
        <v>24.8</v>
      </c>
      <c r="AR131" s="27">
        <v>115.01</v>
      </c>
      <c r="AS131" s="27">
        <v>92.07</v>
      </c>
      <c r="AT131" s="27">
        <v>90.21</v>
      </c>
      <c r="AU131" s="27">
        <v>143.84</v>
      </c>
      <c r="AV131" s="27">
        <v>38.44</v>
      </c>
      <c r="AW131" s="27">
        <v>96.1</v>
      </c>
      <c r="AX131" s="27">
        <v>473.99</v>
      </c>
      <c r="AY131" s="27">
        <v>0</v>
      </c>
      <c r="AZ131" s="27">
        <v>163.06</v>
      </c>
      <c r="BA131" s="27">
        <v>90.21</v>
      </c>
      <c r="BB131" s="27">
        <v>55.8</v>
      </c>
      <c r="BC131" s="27">
        <v>40.299999999999997</v>
      </c>
      <c r="BD131" s="27">
        <v>0</v>
      </c>
      <c r="BE131" s="27">
        <v>0</v>
      </c>
      <c r="BF131" s="27">
        <v>0</v>
      </c>
      <c r="BG131" s="27">
        <v>0</v>
      </c>
      <c r="BH131" s="27">
        <v>0</v>
      </c>
      <c r="BI131" s="27">
        <v>0</v>
      </c>
      <c r="BJ131" s="27">
        <v>0</v>
      </c>
      <c r="BK131" s="27">
        <v>0.04</v>
      </c>
      <c r="BL131" s="27">
        <v>0</v>
      </c>
      <c r="BM131" s="27">
        <v>0</v>
      </c>
      <c r="BN131" s="27">
        <v>0.01</v>
      </c>
      <c r="BO131" s="27">
        <v>0</v>
      </c>
      <c r="BP131" s="27">
        <v>0</v>
      </c>
      <c r="BQ131" s="27">
        <v>0</v>
      </c>
      <c r="BR131" s="27">
        <v>0</v>
      </c>
      <c r="BS131" s="27">
        <v>0.03</v>
      </c>
      <c r="BT131" s="27">
        <v>0</v>
      </c>
      <c r="BU131" s="27">
        <v>0</v>
      </c>
      <c r="BV131" s="27">
        <v>0.15</v>
      </c>
      <c r="BW131" s="27">
        <v>0.02</v>
      </c>
      <c r="BX131" s="27">
        <v>0</v>
      </c>
      <c r="BY131" s="27">
        <v>0</v>
      </c>
      <c r="BZ131" s="27">
        <v>0</v>
      </c>
      <c r="CA131" s="27">
        <v>0</v>
      </c>
      <c r="CB131" s="27">
        <v>14.57</v>
      </c>
      <c r="CD131" s="27">
        <v>0.26</v>
      </c>
      <c r="CF131" s="27">
        <v>0</v>
      </c>
      <c r="CG131" s="27">
        <v>0</v>
      </c>
      <c r="CH131" s="27">
        <v>0</v>
      </c>
      <c r="CI131" s="27">
        <v>0</v>
      </c>
      <c r="CJ131" s="27">
        <v>0</v>
      </c>
      <c r="CK131" s="27">
        <v>0</v>
      </c>
      <c r="CL131" s="27">
        <v>0</v>
      </c>
      <c r="CM131" s="27">
        <v>0</v>
      </c>
      <c r="CN131" s="27">
        <v>0</v>
      </c>
      <c r="CO131" s="27">
        <v>0</v>
      </c>
      <c r="CP131" s="27">
        <v>0</v>
      </c>
    </row>
    <row r="132" spans="1:94" s="25" customFormat="1" x14ac:dyDescent="0.25">
      <c r="A132" s="25" t="str">
        <f>"-"</f>
        <v>-</v>
      </c>
      <c r="B132" s="26" t="s">
        <v>94</v>
      </c>
      <c r="C132" s="25" t="str">
        <f>"31"</f>
        <v>31</v>
      </c>
      <c r="D132" s="25">
        <v>2.0499999999999998</v>
      </c>
      <c r="E132" s="25">
        <v>0</v>
      </c>
      <c r="F132" s="25">
        <v>0.2</v>
      </c>
      <c r="G132" s="25">
        <v>0.2</v>
      </c>
      <c r="H132" s="25">
        <v>14.54</v>
      </c>
      <c r="I132" s="34">
        <v>69.409309999999991</v>
      </c>
      <c r="J132" s="25">
        <v>0</v>
      </c>
      <c r="K132" s="25">
        <v>0</v>
      </c>
      <c r="L132" s="25">
        <v>0</v>
      </c>
      <c r="M132" s="25">
        <v>0</v>
      </c>
      <c r="N132" s="25">
        <v>0.34</v>
      </c>
      <c r="O132" s="25">
        <v>14.14</v>
      </c>
      <c r="P132" s="25">
        <v>0.06</v>
      </c>
      <c r="Q132" s="25">
        <v>0</v>
      </c>
      <c r="R132" s="25">
        <v>0</v>
      </c>
      <c r="S132" s="25">
        <v>0</v>
      </c>
      <c r="T132" s="25">
        <v>0.56000000000000005</v>
      </c>
      <c r="U132" s="25">
        <v>0</v>
      </c>
      <c r="V132" s="25">
        <v>0</v>
      </c>
      <c r="W132" s="25">
        <v>0</v>
      </c>
      <c r="X132" s="25">
        <v>0</v>
      </c>
      <c r="Y132" s="25">
        <v>0</v>
      </c>
      <c r="Z132" s="25">
        <v>0</v>
      </c>
      <c r="AA132" s="25">
        <v>0</v>
      </c>
      <c r="AB132" s="25">
        <v>0</v>
      </c>
      <c r="AC132" s="25">
        <v>0</v>
      </c>
      <c r="AD132" s="25">
        <v>0</v>
      </c>
      <c r="AE132" s="25">
        <v>0</v>
      </c>
      <c r="AF132" s="25">
        <v>0</v>
      </c>
      <c r="AG132" s="25">
        <v>0</v>
      </c>
      <c r="AH132" s="25">
        <v>0</v>
      </c>
      <c r="AI132" s="25">
        <v>0</v>
      </c>
      <c r="AJ132" s="25">
        <v>0</v>
      </c>
      <c r="AK132" s="25">
        <v>0</v>
      </c>
      <c r="AL132" s="25">
        <v>0</v>
      </c>
      <c r="AM132" s="25">
        <v>157.77000000000001</v>
      </c>
      <c r="AN132" s="25">
        <v>52.32</v>
      </c>
      <c r="AO132" s="25">
        <v>31.02</v>
      </c>
      <c r="AP132" s="25">
        <v>62.03</v>
      </c>
      <c r="AQ132" s="25">
        <v>23.46</v>
      </c>
      <c r="AR132" s="25">
        <v>112.2</v>
      </c>
      <c r="AS132" s="25">
        <v>69.58</v>
      </c>
      <c r="AT132" s="25">
        <v>97.09</v>
      </c>
      <c r="AU132" s="25">
        <v>80.099999999999994</v>
      </c>
      <c r="AV132" s="25">
        <v>42.07</v>
      </c>
      <c r="AW132" s="25">
        <v>74.44</v>
      </c>
      <c r="AX132" s="25">
        <v>622.47</v>
      </c>
      <c r="AY132" s="25">
        <v>0</v>
      </c>
      <c r="AZ132" s="25">
        <v>202.81</v>
      </c>
      <c r="BA132" s="25">
        <v>88.19</v>
      </c>
      <c r="BB132" s="25">
        <v>58.52</v>
      </c>
      <c r="BC132" s="25">
        <v>46.39</v>
      </c>
      <c r="BD132" s="25">
        <v>0</v>
      </c>
      <c r="BE132" s="25">
        <v>0</v>
      </c>
      <c r="BF132" s="25">
        <v>0</v>
      </c>
      <c r="BG132" s="25">
        <v>0</v>
      </c>
      <c r="BH132" s="25">
        <v>0</v>
      </c>
      <c r="BI132" s="25">
        <v>0</v>
      </c>
      <c r="BJ132" s="25">
        <v>0</v>
      </c>
      <c r="BK132" s="25">
        <v>0.02</v>
      </c>
      <c r="BL132" s="25">
        <v>0</v>
      </c>
      <c r="BM132" s="25">
        <v>0</v>
      </c>
      <c r="BN132" s="25">
        <v>0</v>
      </c>
      <c r="BO132" s="25">
        <v>0</v>
      </c>
      <c r="BP132" s="25">
        <v>0</v>
      </c>
      <c r="BQ132" s="25">
        <v>0</v>
      </c>
      <c r="BR132" s="25">
        <v>0</v>
      </c>
      <c r="BS132" s="25">
        <v>0.02</v>
      </c>
      <c r="BT132" s="25">
        <v>0</v>
      </c>
      <c r="BU132" s="25">
        <v>0</v>
      </c>
      <c r="BV132" s="25">
        <v>0.09</v>
      </c>
      <c r="BW132" s="25">
        <v>0</v>
      </c>
      <c r="BX132" s="25">
        <v>0</v>
      </c>
      <c r="BY132" s="25">
        <v>0</v>
      </c>
      <c r="BZ132" s="25">
        <v>0</v>
      </c>
      <c r="CA132" s="25">
        <v>0</v>
      </c>
      <c r="CB132" s="25">
        <v>12.12</v>
      </c>
      <c r="CD132" s="25">
        <v>0</v>
      </c>
      <c r="CF132" s="25">
        <v>0</v>
      </c>
      <c r="CG132" s="25">
        <v>0</v>
      </c>
      <c r="CH132" s="25">
        <v>0</v>
      </c>
      <c r="CI132" s="25">
        <v>0</v>
      </c>
      <c r="CJ132" s="25">
        <v>0</v>
      </c>
      <c r="CK132" s="25">
        <v>0</v>
      </c>
      <c r="CL132" s="25">
        <v>0</v>
      </c>
      <c r="CM132" s="25">
        <v>0</v>
      </c>
      <c r="CN132" s="25">
        <v>0</v>
      </c>
      <c r="CO132" s="25">
        <v>0</v>
      </c>
      <c r="CP132" s="25">
        <v>0</v>
      </c>
    </row>
    <row r="133" spans="1:94" s="29" customFormat="1" x14ac:dyDescent="0.25">
      <c r="B133" s="30" t="s">
        <v>95</v>
      </c>
      <c r="C133" s="29">
        <f>C132+C131+C130+C129+C128+C127</f>
        <v>752</v>
      </c>
      <c r="D133" s="29">
        <v>25.2</v>
      </c>
      <c r="E133" s="29">
        <v>11.96</v>
      </c>
      <c r="F133" s="29">
        <v>44.25</v>
      </c>
      <c r="G133" s="29">
        <v>10.58</v>
      </c>
      <c r="H133" s="29">
        <v>115.25</v>
      </c>
      <c r="I133" s="35">
        <v>907.5</v>
      </c>
      <c r="J133" s="29">
        <v>15.48</v>
      </c>
      <c r="K133" s="29">
        <v>5.77</v>
      </c>
      <c r="L133" s="29">
        <v>0.45</v>
      </c>
      <c r="M133" s="29">
        <v>0</v>
      </c>
      <c r="N133" s="29">
        <v>26.68</v>
      </c>
      <c r="O133" s="29">
        <v>69.39</v>
      </c>
      <c r="P133" s="29">
        <v>8.98</v>
      </c>
      <c r="Q133" s="29">
        <v>0</v>
      </c>
      <c r="R133" s="29">
        <v>0</v>
      </c>
      <c r="S133" s="29">
        <v>1.53</v>
      </c>
      <c r="T133" s="29">
        <v>7.15</v>
      </c>
      <c r="U133" s="29">
        <v>1163.78</v>
      </c>
      <c r="V133" s="29">
        <v>1232.99</v>
      </c>
      <c r="W133" s="29">
        <v>130.43</v>
      </c>
      <c r="X133" s="29">
        <v>86.68</v>
      </c>
      <c r="Y133" s="29">
        <v>347.32</v>
      </c>
      <c r="Z133" s="29">
        <v>6.52</v>
      </c>
      <c r="AA133" s="29">
        <v>51.15</v>
      </c>
      <c r="AB133" s="29">
        <v>2033.44</v>
      </c>
      <c r="AC133" s="29">
        <v>485.55</v>
      </c>
      <c r="AD133" s="29">
        <v>5.85</v>
      </c>
      <c r="AE133" s="29">
        <v>0.54</v>
      </c>
      <c r="AF133" s="29">
        <v>0.31</v>
      </c>
      <c r="AG133" s="29">
        <v>3.85</v>
      </c>
      <c r="AH133" s="29">
        <v>9.4700000000000006</v>
      </c>
      <c r="AI133" s="29">
        <v>14.1</v>
      </c>
      <c r="AJ133" s="29">
        <v>0</v>
      </c>
      <c r="AK133" s="29">
        <v>641.36</v>
      </c>
      <c r="AL133" s="29">
        <v>556.29999999999995</v>
      </c>
      <c r="AM133" s="29">
        <v>1706.56</v>
      </c>
      <c r="AN133" s="29">
        <v>1351.49</v>
      </c>
      <c r="AO133" s="29">
        <v>443.2</v>
      </c>
      <c r="AP133" s="29">
        <v>889.2</v>
      </c>
      <c r="AQ133" s="29">
        <v>288.64</v>
      </c>
      <c r="AR133" s="29">
        <v>1039.68</v>
      </c>
      <c r="AS133" s="29">
        <v>987.82</v>
      </c>
      <c r="AT133" s="29">
        <v>1237.69</v>
      </c>
      <c r="AU133" s="29">
        <v>1585.9</v>
      </c>
      <c r="AV133" s="29">
        <v>624.89</v>
      </c>
      <c r="AW133" s="29">
        <v>916.25</v>
      </c>
      <c r="AX133" s="29">
        <v>4544.43</v>
      </c>
      <c r="AY133" s="29">
        <v>117.1</v>
      </c>
      <c r="AZ133" s="29">
        <v>1370.89</v>
      </c>
      <c r="BA133" s="29">
        <v>962.66</v>
      </c>
      <c r="BB133" s="29">
        <v>751.89</v>
      </c>
      <c r="BC133" s="29">
        <v>361</v>
      </c>
      <c r="BD133" s="29">
        <v>0.2</v>
      </c>
      <c r="BE133" s="29">
        <v>0.09</v>
      </c>
      <c r="BF133" s="29">
        <v>0.05</v>
      </c>
      <c r="BG133" s="29">
        <v>0.11</v>
      </c>
      <c r="BH133" s="29">
        <v>0.13</v>
      </c>
      <c r="BI133" s="29">
        <v>0.61</v>
      </c>
      <c r="BJ133" s="29">
        <v>0</v>
      </c>
      <c r="BK133" s="29">
        <v>2.38</v>
      </c>
      <c r="BL133" s="29">
        <v>0</v>
      </c>
      <c r="BM133" s="29">
        <v>0.86</v>
      </c>
      <c r="BN133" s="29">
        <v>0.03</v>
      </c>
      <c r="BO133" s="29">
        <v>0.06</v>
      </c>
      <c r="BP133" s="29">
        <v>0</v>
      </c>
      <c r="BQ133" s="29">
        <v>0.12</v>
      </c>
      <c r="BR133" s="29">
        <v>0.19</v>
      </c>
      <c r="BS133" s="29">
        <v>3.44</v>
      </c>
      <c r="BT133" s="29">
        <v>0</v>
      </c>
      <c r="BU133" s="29">
        <v>0</v>
      </c>
      <c r="BV133" s="29">
        <v>5.65</v>
      </c>
      <c r="BW133" s="29">
        <v>0.04</v>
      </c>
      <c r="BX133" s="29">
        <v>0</v>
      </c>
      <c r="BY133" s="29">
        <v>0</v>
      </c>
      <c r="BZ133" s="29">
        <v>0</v>
      </c>
      <c r="CA133" s="29">
        <v>0</v>
      </c>
      <c r="CB133" s="29">
        <v>732.36</v>
      </c>
      <c r="CC133" s="29">
        <f>$I$133/$I$134*100</f>
        <v>100</v>
      </c>
      <c r="CD133" s="29">
        <v>390.06</v>
      </c>
      <c r="CF133" s="29">
        <v>0</v>
      </c>
      <c r="CG133" s="29">
        <v>0</v>
      </c>
      <c r="CH133" s="29">
        <v>0</v>
      </c>
      <c r="CI133" s="29">
        <v>0</v>
      </c>
      <c r="CJ133" s="29">
        <v>0</v>
      </c>
      <c r="CK133" s="29">
        <v>0</v>
      </c>
      <c r="CL133" s="29">
        <v>0</v>
      </c>
      <c r="CM133" s="29">
        <v>0</v>
      </c>
      <c r="CN133" s="29">
        <v>0</v>
      </c>
      <c r="CO133" s="29">
        <v>10</v>
      </c>
      <c r="CP133" s="29">
        <v>1.72</v>
      </c>
    </row>
    <row r="134" spans="1:94" s="29" customFormat="1" x14ac:dyDescent="0.25">
      <c r="B134" s="30" t="s">
        <v>96</v>
      </c>
      <c r="D134" s="29">
        <v>25.2</v>
      </c>
      <c r="E134" s="29">
        <v>11.96</v>
      </c>
      <c r="F134" s="29">
        <v>44.25</v>
      </c>
      <c r="G134" s="29">
        <v>10.58</v>
      </c>
      <c r="H134" s="29">
        <v>115.25</v>
      </c>
      <c r="I134" s="35">
        <v>907.5</v>
      </c>
      <c r="J134" s="29">
        <v>15.48</v>
      </c>
      <c r="K134" s="29">
        <v>5.77</v>
      </c>
      <c r="L134" s="29">
        <v>0.45</v>
      </c>
      <c r="M134" s="29">
        <v>0</v>
      </c>
      <c r="N134" s="29">
        <v>26.68</v>
      </c>
      <c r="O134" s="29">
        <v>69.39</v>
      </c>
      <c r="P134" s="29">
        <v>8.98</v>
      </c>
      <c r="Q134" s="29">
        <v>0</v>
      </c>
      <c r="R134" s="29">
        <v>0</v>
      </c>
      <c r="S134" s="29">
        <v>1.53</v>
      </c>
      <c r="T134" s="29">
        <v>7.15</v>
      </c>
      <c r="U134" s="29">
        <v>1163.78</v>
      </c>
      <c r="V134" s="29">
        <v>1232.99</v>
      </c>
      <c r="W134" s="29">
        <v>130.43</v>
      </c>
      <c r="X134" s="29">
        <v>86.68</v>
      </c>
      <c r="Y134" s="29">
        <v>347.32</v>
      </c>
      <c r="Z134" s="29">
        <v>6.52</v>
      </c>
      <c r="AA134" s="29">
        <v>51.15</v>
      </c>
      <c r="AB134" s="29">
        <v>2033.44</v>
      </c>
      <c r="AC134" s="29">
        <v>485.55</v>
      </c>
      <c r="AD134" s="29">
        <v>5.85</v>
      </c>
      <c r="AE134" s="29">
        <v>0.54</v>
      </c>
      <c r="AF134" s="29">
        <v>0.31</v>
      </c>
      <c r="AG134" s="29">
        <v>3.85</v>
      </c>
      <c r="AH134" s="29">
        <v>9.4700000000000006</v>
      </c>
      <c r="AI134" s="29">
        <v>14.1</v>
      </c>
      <c r="AJ134" s="29">
        <v>0</v>
      </c>
      <c r="AK134" s="29">
        <v>641.36</v>
      </c>
      <c r="AL134" s="29">
        <v>556.29999999999995</v>
      </c>
      <c r="AM134" s="29">
        <v>1706.56</v>
      </c>
      <c r="AN134" s="29">
        <v>1351.49</v>
      </c>
      <c r="AO134" s="29">
        <v>443.2</v>
      </c>
      <c r="AP134" s="29">
        <v>889.2</v>
      </c>
      <c r="AQ134" s="29">
        <v>288.64</v>
      </c>
      <c r="AR134" s="29">
        <v>1039.68</v>
      </c>
      <c r="AS134" s="29">
        <v>987.82</v>
      </c>
      <c r="AT134" s="29">
        <v>1237.69</v>
      </c>
      <c r="AU134" s="29">
        <v>1585.9</v>
      </c>
      <c r="AV134" s="29">
        <v>624.89</v>
      </c>
      <c r="AW134" s="29">
        <v>916.25</v>
      </c>
      <c r="AX134" s="29">
        <v>4544.43</v>
      </c>
      <c r="AY134" s="29">
        <v>117.1</v>
      </c>
      <c r="AZ134" s="29">
        <v>1370.89</v>
      </c>
      <c r="BA134" s="29">
        <v>962.66</v>
      </c>
      <c r="BB134" s="29">
        <v>751.89</v>
      </c>
      <c r="BC134" s="29">
        <v>361</v>
      </c>
      <c r="BD134" s="29">
        <v>0.2</v>
      </c>
      <c r="BE134" s="29">
        <v>0.09</v>
      </c>
      <c r="BF134" s="29">
        <v>0.05</v>
      </c>
      <c r="BG134" s="29">
        <v>0.11</v>
      </c>
      <c r="BH134" s="29">
        <v>0.13</v>
      </c>
      <c r="BI134" s="29">
        <v>0.61</v>
      </c>
      <c r="BJ134" s="29">
        <v>0</v>
      </c>
      <c r="BK134" s="29">
        <v>2.38</v>
      </c>
      <c r="BL134" s="29">
        <v>0</v>
      </c>
      <c r="BM134" s="29">
        <v>0.86</v>
      </c>
      <c r="BN134" s="29">
        <v>0.03</v>
      </c>
      <c r="BO134" s="29">
        <v>0.06</v>
      </c>
      <c r="BP134" s="29">
        <v>0</v>
      </c>
      <c r="BQ134" s="29">
        <v>0.12</v>
      </c>
      <c r="BR134" s="29">
        <v>0.19</v>
      </c>
      <c r="BS134" s="29">
        <v>3.44</v>
      </c>
      <c r="BT134" s="29">
        <v>0</v>
      </c>
      <c r="BU134" s="29">
        <v>0</v>
      </c>
      <c r="BV134" s="29">
        <v>5.65</v>
      </c>
      <c r="BW134" s="29">
        <v>0.04</v>
      </c>
      <c r="BX134" s="29">
        <v>0</v>
      </c>
      <c r="BY134" s="29">
        <v>0</v>
      </c>
      <c r="BZ134" s="29">
        <v>0</v>
      </c>
      <c r="CA134" s="29">
        <v>0</v>
      </c>
      <c r="CB134" s="29">
        <v>732.36</v>
      </c>
      <c r="CD134" s="29">
        <v>390.06</v>
      </c>
      <c r="CF134" s="29">
        <v>0</v>
      </c>
      <c r="CG134" s="29">
        <v>0</v>
      </c>
      <c r="CH134" s="29">
        <v>0</v>
      </c>
      <c r="CI134" s="29">
        <v>0</v>
      </c>
      <c r="CJ134" s="29">
        <v>0</v>
      </c>
      <c r="CK134" s="29">
        <v>0</v>
      </c>
      <c r="CL134" s="29">
        <v>0</v>
      </c>
      <c r="CM134" s="29">
        <v>0</v>
      </c>
      <c r="CN134" s="29">
        <v>0</v>
      </c>
      <c r="CO134" s="29">
        <v>10</v>
      </c>
      <c r="CP134" s="29">
        <v>1.72</v>
      </c>
    </row>
    <row r="135" spans="1:94" x14ac:dyDescent="0.25">
      <c r="B135" s="24" t="s">
        <v>137</v>
      </c>
    </row>
    <row r="136" spans="1:94" x14ac:dyDescent="0.25">
      <c r="B136" s="24" t="s">
        <v>89</v>
      </c>
    </row>
    <row r="137" spans="1:94" s="27" customFormat="1" ht="47.25" x14ac:dyDescent="0.25">
      <c r="A137" s="27" t="str">
        <f>"18/2"</f>
        <v>18/2</v>
      </c>
      <c r="B137" s="28" t="s">
        <v>156</v>
      </c>
      <c r="C137" s="27" t="str">
        <f>"265"</f>
        <v>265</v>
      </c>
      <c r="D137" s="27">
        <v>6.75</v>
      </c>
      <c r="E137" s="27">
        <v>3.77</v>
      </c>
      <c r="F137" s="27">
        <v>5.8</v>
      </c>
      <c r="G137" s="27">
        <v>2.4500000000000002</v>
      </c>
      <c r="H137" s="27">
        <v>23.6</v>
      </c>
      <c r="I137" s="33">
        <v>171.72</v>
      </c>
      <c r="J137" s="27">
        <v>0.35</v>
      </c>
      <c r="K137" s="27">
        <v>1.3</v>
      </c>
      <c r="L137" s="27">
        <v>0</v>
      </c>
      <c r="M137" s="27">
        <v>0</v>
      </c>
      <c r="N137" s="27">
        <v>2.52</v>
      </c>
      <c r="O137" s="27">
        <v>19.170000000000002</v>
      </c>
      <c r="P137" s="27">
        <v>1.9</v>
      </c>
      <c r="Q137" s="27">
        <v>0</v>
      </c>
      <c r="R137" s="27">
        <v>0</v>
      </c>
      <c r="S137" s="27">
        <v>0.19</v>
      </c>
      <c r="T137" s="27">
        <v>1.53</v>
      </c>
      <c r="U137" s="27">
        <v>198.29</v>
      </c>
      <c r="V137" s="27">
        <v>447.64</v>
      </c>
      <c r="W137" s="27">
        <v>19.41</v>
      </c>
      <c r="X137" s="27">
        <v>26.07</v>
      </c>
      <c r="Y137" s="27">
        <v>89.05</v>
      </c>
      <c r="Z137" s="27">
        <v>1.28</v>
      </c>
      <c r="AA137" s="27">
        <v>8.69</v>
      </c>
      <c r="AB137" s="27">
        <v>1308.5999999999999</v>
      </c>
      <c r="AC137" s="27">
        <v>257</v>
      </c>
      <c r="AD137" s="27">
        <v>1.25</v>
      </c>
      <c r="AE137" s="27">
        <v>0.11</v>
      </c>
      <c r="AF137" s="27">
        <v>0.06</v>
      </c>
      <c r="AG137" s="27">
        <v>1.02</v>
      </c>
      <c r="AH137" s="27">
        <v>1.86</v>
      </c>
      <c r="AI137" s="27">
        <v>6.27</v>
      </c>
      <c r="AJ137" s="27">
        <v>0</v>
      </c>
      <c r="AK137" s="27">
        <v>0</v>
      </c>
      <c r="AL137" s="27">
        <v>0</v>
      </c>
      <c r="AM137" s="27">
        <v>156.88999999999999</v>
      </c>
      <c r="AN137" s="27">
        <v>82.08</v>
      </c>
      <c r="AO137" s="27">
        <v>30.25</v>
      </c>
      <c r="AP137" s="27">
        <v>76.44</v>
      </c>
      <c r="AQ137" s="27">
        <v>29.21</v>
      </c>
      <c r="AR137" s="27">
        <v>104.67</v>
      </c>
      <c r="AS137" s="27">
        <v>93.55</v>
      </c>
      <c r="AT137" s="27">
        <v>172.79</v>
      </c>
      <c r="AU137" s="27">
        <v>113.46</v>
      </c>
      <c r="AV137" s="27">
        <v>40.36</v>
      </c>
      <c r="AW137" s="27">
        <v>82.54</v>
      </c>
      <c r="AX137" s="27">
        <v>627.16999999999996</v>
      </c>
      <c r="AY137" s="27">
        <v>0</v>
      </c>
      <c r="AZ137" s="27">
        <v>165.43</v>
      </c>
      <c r="BA137" s="27">
        <v>95.3</v>
      </c>
      <c r="BB137" s="27">
        <v>59.15</v>
      </c>
      <c r="BC137" s="27">
        <v>39.43</v>
      </c>
      <c r="BD137" s="27">
        <v>0</v>
      </c>
      <c r="BE137" s="27">
        <v>0</v>
      </c>
      <c r="BF137" s="27">
        <v>0</v>
      </c>
      <c r="BG137" s="27">
        <v>0</v>
      </c>
      <c r="BH137" s="27">
        <v>0</v>
      </c>
      <c r="BI137" s="27">
        <v>0</v>
      </c>
      <c r="BJ137" s="27">
        <v>0</v>
      </c>
      <c r="BK137" s="27">
        <v>0.2</v>
      </c>
      <c r="BL137" s="27">
        <v>0</v>
      </c>
      <c r="BM137" s="27">
        <v>0.09</v>
      </c>
      <c r="BN137" s="27">
        <v>0.01</v>
      </c>
      <c r="BO137" s="27">
        <v>0.01</v>
      </c>
      <c r="BP137" s="27">
        <v>0</v>
      </c>
      <c r="BQ137" s="27">
        <v>0</v>
      </c>
      <c r="BR137" s="27">
        <v>0</v>
      </c>
      <c r="BS137" s="27">
        <v>0.57999999999999996</v>
      </c>
      <c r="BT137" s="27">
        <v>0</v>
      </c>
      <c r="BU137" s="27">
        <v>0</v>
      </c>
      <c r="BV137" s="27">
        <v>1.28</v>
      </c>
      <c r="BW137" s="27">
        <v>0</v>
      </c>
      <c r="BX137" s="27">
        <v>0</v>
      </c>
      <c r="BY137" s="27">
        <v>0</v>
      </c>
      <c r="BZ137" s="27">
        <v>0</v>
      </c>
      <c r="CA137" s="27">
        <v>0</v>
      </c>
      <c r="CB137" s="27">
        <v>261.05</v>
      </c>
      <c r="CD137" s="27">
        <v>218.1</v>
      </c>
      <c r="CF137" s="27">
        <v>0</v>
      </c>
      <c r="CG137" s="27">
        <v>0</v>
      </c>
      <c r="CH137" s="27">
        <v>0</v>
      </c>
      <c r="CI137" s="27">
        <v>0</v>
      </c>
      <c r="CJ137" s="27">
        <v>0</v>
      </c>
      <c r="CK137" s="27">
        <v>0</v>
      </c>
      <c r="CL137" s="27">
        <v>0</v>
      </c>
      <c r="CM137" s="27">
        <v>0</v>
      </c>
      <c r="CN137" s="27">
        <v>0</v>
      </c>
      <c r="CO137" s="27">
        <v>0</v>
      </c>
      <c r="CP137" s="27">
        <v>0.5</v>
      </c>
    </row>
    <row r="138" spans="1:94" s="27" customFormat="1" x14ac:dyDescent="0.25">
      <c r="A138" s="27" t="str">
        <f>"43"</f>
        <v>43</v>
      </c>
      <c r="B138" s="28" t="s">
        <v>138</v>
      </c>
      <c r="C138" s="27" t="str">
        <f>"90"</f>
        <v>90</v>
      </c>
      <c r="D138" s="27">
        <v>14.79</v>
      </c>
      <c r="E138" s="27">
        <v>14.35</v>
      </c>
      <c r="F138" s="27">
        <v>11.15</v>
      </c>
      <c r="G138" s="27">
        <v>0.2</v>
      </c>
      <c r="H138" s="27">
        <v>14</v>
      </c>
      <c r="I138" s="33">
        <v>215.04726539999996</v>
      </c>
      <c r="J138" s="27">
        <v>7.44</v>
      </c>
      <c r="K138" s="27">
        <v>0.32</v>
      </c>
      <c r="L138" s="27">
        <v>0</v>
      </c>
      <c r="M138" s="27">
        <v>0</v>
      </c>
      <c r="N138" s="27">
        <v>1.31</v>
      </c>
      <c r="O138" s="27">
        <v>11.95</v>
      </c>
      <c r="P138" s="27">
        <v>0.74</v>
      </c>
      <c r="Q138" s="27">
        <v>0</v>
      </c>
      <c r="R138" s="27">
        <v>0</v>
      </c>
      <c r="S138" s="27">
        <v>0.03</v>
      </c>
      <c r="T138" s="27">
        <v>5.04</v>
      </c>
      <c r="U138" s="27">
        <v>1445.92</v>
      </c>
      <c r="V138" s="27">
        <v>353.68</v>
      </c>
      <c r="W138" s="27">
        <v>59.08</v>
      </c>
      <c r="X138" s="27">
        <v>50.41</v>
      </c>
      <c r="Y138" s="27">
        <v>223.67</v>
      </c>
      <c r="Z138" s="27">
        <v>1.1000000000000001</v>
      </c>
      <c r="AA138" s="27">
        <v>64.58</v>
      </c>
      <c r="AB138" s="27">
        <v>44.06</v>
      </c>
      <c r="AC138" s="27">
        <v>116.75</v>
      </c>
      <c r="AD138" s="27">
        <v>0.52</v>
      </c>
      <c r="AE138" s="27">
        <v>0.08</v>
      </c>
      <c r="AF138" s="27">
        <v>0.13</v>
      </c>
      <c r="AG138" s="27">
        <v>1.1100000000000001</v>
      </c>
      <c r="AH138" s="27">
        <v>4.79</v>
      </c>
      <c r="AI138" s="27">
        <v>0.56999999999999995</v>
      </c>
      <c r="AJ138" s="27">
        <v>0</v>
      </c>
      <c r="AK138" s="27">
        <v>139.46</v>
      </c>
      <c r="AL138" s="27">
        <v>109.31</v>
      </c>
      <c r="AM138" s="27">
        <v>201.93</v>
      </c>
      <c r="AN138" s="27">
        <v>123.71</v>
      </c>
      <c r="AO138" s="27">
        <v>64.25</v>
      </c>
      <c r="AP138" s="27">
        <v>95.77</v>
      </c>
      <c r="AQ138" s="27">
        <v>37.380000000000003</v>
      </c>
      <c r="AR138" s="27">
        <v>120.85</v>
      </c>
      <c r="AS138" s="27">
        <v>128.66</v>
      </c>
      <c r="AT138" s="27">
        <v>154.78</v>
      </c>
      <c r="AU138" s="27">
        <v>199.61</v>
      </c>
      <c r="AV138" s="27">
        <v>60.15</v>
      </c>
      <c r="AW138" s="27">
        <v>91.12</v>
      </c>
      <c r="AX138" s="27">
        <v>363.59</v>
      </c>
      <c r="AY138" s="27">
        <v>1.18</v>
      </c>
      <c r="AZ138" s="27">
        <v>92.89</v>
      </c>
      <c r="BA138" s="27">
        <v>138.37</v>
      </c>
      <c r="BB138" s="27">
        <v>92.42</v>
      </c>
      <c r="BC138" s="27">
        <v>48.68</v>
      </c>
      <c r="BD138" s="27">
        <v>0.41</v>
      </c>
      <c r="BE138" s="27">
        <v>0.09</v>
      </c>
      <c r="BF138" s="27">
        <v>0.08</v>
      </c>
      <c r="BG138" s="27">
        <v>0.21</v>
      </c>
      <c r="BH138" s="27">
        <v>0.27</v>
      </c>
      <c r="BI138" s="27">
        <v>0.87</v>
      </c>
      <c r="BJ138" s="27">
        <v>0</v>
      </c>
      <c r="BK138" s="27">
        <v>2.76</v>
      </c>
      <c r="BL138" s="27">
        <v>0</v>
      </c>
      <c r="BM138" s="27">
        <v>0.84</v>
      </c>
      <c r="BN138" s="27">
        <v>0</v>
      </c>
      <c r="BO138" s="27">
        <v>0</v>
      </c>
      <c r="BP138" s="27">
        <v>0</v>
      </c>
      <c r="BQ138" s="27">
        <v>0.09</v>
      </c>
      <c r="BR138" s="27">
        <v>0.32</v>
      </c>
      <c r="BS138" s="27">
        <v>2.57</v>
      </c>
      <c r="BT138" s="27">
        <v>0</v>
      </c>
      <c r="BU138" s="27">
        <v>0</v>
      </c>
      <c r="BV138" s="27">
        <v>0.15</v>
      </c>
      <c r="BW138" s="27">
        <v>0.01</v>
      </c>
      <c r="BX138" s="27">
        <v>0</v>
      </c>
      <c r="BY138" s="27">
        <v>0</v>
      </c>
      <c r="BZ138" s="27">
        <v>0</v>
      </c>
      <c r="CA138" s="27">
        <v>0</v>
      </c>
      <c r="CB138" s="27">
        <v>93.22</v>
      </c>
      <c r="CD138" s="27">
        <v>71.930000000000007</v>
      </c>
      <c r="CF138" s="27">
        <v>0</v>
      </c>
      <c r="CG138" s="27">
        <v>0</v>
      </c>
      <c r="CH138" s="27">
        <v>0</v>
      </c>
      <c r="CI138" s="27">
        <v>0</v>
      </c>
      <c r="CJ138" s="27">
        <v>0</v>
      </c>
      <c r="CK138" s="27">
        <v>0</v>
      </c>
      <c r="CL138" s="27">
        <v>0</v>
      </c>
      <c r="CM138" s="27">
        <v>0</v>
      </c>
      <c r="CN138" s="27">
        <v>0</v>
      </c>
      <c r="CO138" s="27">
        <v>0</v>
      </c>
      <c r="CP138" s="27">
        <v>3.6</v>
      </c>
    </row>
    <row r="139" spans="1:94" s="27" customFormat="1" x14ac:dyDescent="0.25">
      <c r="A139" s="27" t="str">
        <f>"3/3"</f>
        <v>3/3</v>
      </c>
      <c r="B139" s="28" t="s">
        <v>109</v>
      </c>
      <c r="C139" s="27" t="str">
        <f>"150"</f>
        <v>150</v>
      </c>
      <c r="D139" s="27">
        <v>3.11</v>
      </c>
      <c r="E139" s="27">
        <v>0.55000000000000004</v>
      </c>
      <c r="F139" s="27">
        <v>6.3</v>
      </c>
      <c r="G139" s="27">
        <v>0.88</v>
      </c>
      <c r="H139" s="27">
        <v>22.07</v>
      </c>
      <c r="I139" s="33">
        <v>183.68</v>
      </c>
      <c r="J139" s="27">
        <v>2.2799999999999998</v>
      </c>
      <c r="K139" s="27">
        <v>0.08</v>
      </c>
      <c r="L139" s="27">
        <v>0</v>
      </c>
      <c r="M139" s="27">
        <v>0</v>
      </c>
      <c r="N139" s="27">
        <v>2.15</v>
      </c>
      <c r="O139" s="27">
        <v>18.23</v>
      </c>
      <c r="P139" s="27">
        <v>1.7</v>
      </c>
      <c r="Q139" s="27">
        <v>0</v>
      </c>
      <c r="R139" s="27">
        <v>0</v>
      </c>
      <c r="S139" s="27">
        <v>0.28999999999999998</v>
      </c>
      <c r="T139" s="27">
        <v>1.89</v>
      </c>
      <c r="U139" s="27">
        <v>77.84</v>
      </c>
      <c r="V139" s="27">
        <v>636.26</v>
      </c>
      <c r="W139" s="27">
        <v>33.96</v>
      </c>
      <c r="X139" s="27">
        <v>30.35</v>
      </c>
      <c r="Y139" s="27">
        <v>86.82</v>
      </c>
      <c r="Z139" s="27">
        <v>1.1200000000000001</v>
      </c>
      <c r="AA139" s="27">
        <v>18.75</v>
      </c>
      <c r="AB139" s="27">
        <v>34.11</v>
      </c>
      <c r="AC139" s="27">
        <v>25.05</v>
      </c>
      <c r="AD139" s="27">
        <v>0.17</v>
      </c>
      <c r="AE139" s="27">
        <v>0.12</v>
      </c>
      <c r="AF139" s="27">
        <v>0.1</v>
      </c>
      <c r="AG139" s="27">
        <v>1.33</v>
      </c>
      <c r="AH139" s="27">
        <v>2.59</v>
      </c>
      <c r="AI139" s="27">
        <v>5.45</v>
      </c>
      <c r="AJ139" s="27">
        <v>0</v>
      </c>
      <c r="AK139" s="27">
        <v>30.53</v>
      </c>
      <c r="AL139" s="27">
        <v>30.14</v>
      </c>
      <c r="AM139" s="27">
        <v>116</v>
      </c>
      <c r="AN139" s="27">
        <v>118.1</v>
      </c>
      <c r="AO139" s="27">
        <v>26.61</v>
      </c>
      <c r="AP139" s="27">
        <v>76.13</v>
      </c>
      <c r="AQ139" s="27">
        <v>34.840000000000003</v>
      </c>
      <c r="AR139" s="27">
        <v>80.09</v>
      </c>
      <c r="AS139" s="27">
        <v>75.67</v>
      </c>
      <c r="AT139" s="27">
        <v>206.13</v>
      </c>
      <c r="AU139" s="27">
        <v>91.81</v>
      </c>
      <c r="AV139" s="27">
        <v>19.2</v>
      </c>
      <c r="AW139" s="27">
        <v>53.44</v>
      </c>
      <c r="AX139" s="27">
        <v>287.20999999999998</v>
      </c>
      <c r="AY139" s="27">
        <v>0</v>
      </c>
      <c r="AZ139" s="27">
        <v>40.19</v>
      </c>
      <c r="BA139" s="27">
        <v>36.549999999999997</v>
      </c>
      <c r="BB139" s="27">
        <v>72.75</v>
      </c>
      <c r="BC139" s="27">
        <v>21.66</v>
      </c>
      <c r="BD139" s="27">
        <v>0.1</v>
      </c>
      <c r="BE139" s="27">
        <v>0.04</v>
      </c>
      <c r="BF139" s="27">
        <v>0.02</v>
      </c>
      <c r="BG139" s="27">
        <v>0.05</v>
      </c>
      <c r="BH139" s="27">
        <v>0.06</v>
      </c>
      <c r="BI139" s="27">
        <v>0.28999999999999998</v>
      </c>
      <c r="BJ139" s="27">
        <v>0</v>
      </c>
      <c r="BK139" s="27">
        <v>0.88</v>
      </c>
      <c r="BL139" s="27">
        <v>0</v>
      </c>
      <c r="BM139" s="27">
        <v>0.26</v>
      </c>
      <c r="BN139" s="27">
        <v>0</v>
      </c>
      <c r="BO139" s="27">
        <v>0</v>
      </c>
      <c r="BP139" s="27">
        <v>0</v>
      </c>
      <c r="BQ139" s="27">
        <v>0.05</v>
      </c>
      <c r="BR139" s="27">
        <v>0.09</v>
      </c>
      <c r="BS139" s="27">
        <v>0.85</v>
      </c>
      <c r="BT139" s="27">
        <v>0</v>
      </c>
      <c r="BU139" s="27">
        <v>0</v>
      </c>
      <c r="BV139" s="27">
        <v>0.14000000000000001</v>
      </c>
      <c r="BW139" s="27">
        <v>0</v>
      </c>
      <c r="BX139" s="27">
        <v>0</v>
      </c>
      <c r="BY139" s="27">
        <v>0</v>
      </c>
      <c r="BZ139" s="27">
        <v>0</v>
      </c>
      <c r="CA139" s="27">
        <v>0</v>
      </c>
      <c r="CB139" s="27">
        <v>123.62</v>
      </c>
      <c r="CD139" s="27">
        <v>24.43</v>
      </c>
      <c r="CF139" s="27">
        <v>0</v>
      </c>
      <c r="CG139" s="27">
        <v>0</v>
      </c>
      <c r="CH139" s="27">
        <v>0</v>
      </c>
      <c r="CI139" s="27">
        <v>0</v>
      </c>
      <c r="CJ139" s="27">
        <v>0</v>
      </c>
      <c r="CK139" s="27">
        <v>0</v>
      </c>
      <c r="CL139" s="27">
        <v>0</v>
      </c>
      <c r="CM139" s="27">
        <v>0</v>
      </c>
      <c r="CN139" s="27">
        <v>0</v>
      </c>
      <c r="CO139" s="27">
        <v>0</v>
      </c>
      <c r="CP139" s="27">
        <v>0.23</v>
      </c>
    </row>
    <row r="140" spans="1:94" s="27" customFormat="1" x14ac:dyDescent="0.25">
      <c r="A140" s="27" t="str">
        <f>"37/10"</f>
        <v>37/10</v>
      </c>
      <c r="B140" s="28" t="s">
        <v>123</v>
      </c>
      <c r="C140" s="27" t="str">
        <f>"200"</f>
        <v>200</v>
      </c>
      <c r="D140" s="27">
        <v>0.24</v>
      </c>
      <c r="E140" s="27">
        <v>0</v>
      </c>
      <c r="F140" s="27">
        <v>0.1</v>
      </c>
      <c r="G140" s="27">
        <v>0.1</v>
      </c>
      <c r="H140" s="27">
        <v>14.6</v>
      </c>
      <c r="I140" s="33">
        <v>55.735010000000003</v>
      </c>
      <c r="J140" s="27">
        <v>0.02</v>
      </c>
      <c r="K140" s="27">
        <v>0</v>
      </c>
      <c r="L140" s="27">
        <v>0</v>
      </c>
      <c r="M140" s="27">
        <v>0</v>
      </c>
      <c r="N140" s="27">
        <v>12.63</v>
      </c>
      <c r="O140" s="27">
        <v>0.43</v>
      </c>
      <c r="P140" s="27">
        <v>1.54</v>
      </c>
      <c r="Q140" s="27">
        <v>0</v>
      </c>
      <c r="R140" s="27">
        <v>0</v>
      </c>
      <c r="S140" s="27">
        <v>0.35</v>
      </c>
      <c r="T140" s="27">
        <v>0.34</v>
      </c>
      <c r="U140" s="27">
        <v>0.84</v>
      </c>
      <c r="V140" s="27">
        <v>3.71</v>
      </c>
      <c r="W140" s="27">
        <v>4.37</v>
      </c>
      <c r="X140" s="27">
        <v>1.1399999999999999</v>
      </c>
      <c r="Y140" s="27">
        <v>1.1200000000000001</v>
      </c>
      <c r="Z140" s="27">
        <v>0.22</v>
      </c>
      <c r="AA140" s="27">
        <v>0</v>
      </c>
      <c r="AB140" s="27">
        <v>351</v>
      </c>
      <c r="AC140" s="27">
        <v>65.099999999999994</v>
      </c>
      <c r="AD140" s="27">
        <v>0.26</v>
      </c>
      <c r="AE140" s="27">
        <v>0.01</v>
      </c>
      <c r="AF140" s="27">
        <v>0.02</v>
      </c>
      <c r="AG140" s="27">
        <v>0.08</v>
      </c>
      <c r="AH140" s="27">
        <v>0.11</v>
      </c>
      <c r="AI140" s="27">
        <v>39</v>
      </c>
      <c r="AJ140" s="27">
        <v>0</v>
      </c>
      <c r="AK140" s="27">
        <v>0</v>
      </c>
      <c r="AL140" s="27">
        <v>0</v>
      </c>
      <c r="AM140" s="27">
        <v>0</v>
      </c>
      <c r="AN140" s="27">
        <v>0</v>
      </c>
      <c r="AO140" s="27">
        <v>0</v>
      </c>
      <c r="AP140" s="27">
        <v>0</v>
      </c>
      <c r="AQ140" s="27">
        <v>0</v>
      </c>
      <c r="AR140" s="27">
        <v>0</v>
      </c>
      <c r="AS140" s="27">
        <v>0</v>
      </c>
      <c r="AT140" s="27">
        <v>0</v>
      </c>
      <c r="AU140" s="27">
        <v>0</v>
      </c>
      <c r="AV140" s="27">
        <v>0</v>
      </c>
      <c r="AW140" s="27">
        <v>0</v>
      </c>
      <c r="AX140" s="27">
        <v>0</v>
      </c>
      <c r="AY140" s="27">
        <v>0</v>
      </c>
      <c r="AZ140" s="27">
        <v>0</v>
      </c>
      <c r="BA140" s="27">
        <v>0</v>
      </c>
      <c r="BB140" s="27">
        <v>0</v>
      </c>
      <c r="BC140" s="27">
        <v>0</v>
      </c>
      <c r="BD140" s="27">
        <v>0</v>
      </c>
      <c r="BE140" s="27">
        <v>0</v>
      </c>
      <c r="BF140" s="27">
        <v>0</v>
      </c>
      <c r="BG140" s="27">
        <v>0</v>
      </c>
      <c r="BH140" s="27">
        <v>0</v>
      </c>
      <c r="BI140" s="27">
        <v>0</v>
      </c>
      <c r="BJ140" s="27">
        <v>0</v>
      </c>
      <c r="BK140" s="27">
        <v>0</v>
      </c>
      <c r="BL140" s="27">
        <v>0</v>
      </c>
      <c r="BM140" s="27">
        <v>0</v>
      </c>
      <c r="BN140" s="27">
        <v>0</v>
      </c>
      <c r="BO140" s="27">
        <v>0</v>
      </c>
      <c r="BP140" s="27">
        <v>0</v>
      </c>
      <c r="BQ140" s="27">
        <v>0</v>
      </c>
      <c r="BR140" s="27">
        <v>0</v>
      </c>
      <c r="BS140" s="27">
        <v>0</v>
      </c>
      <c r="BT140" s="27">
        <v>0</v>
      </c>
      <c r="BU140" s="27">
        <v>0</v>
      </c>
      <c r="BV140" s="27">
        <v>0</v>
      </c>
      <c r="BW140" s="27">
        <v>0</v>
      </c>
      <c r="BX140" s="27">
        <v>0</v>
      </c>
      <c r="BY140" s="27">
        <v>0</v>
      </c>
      <c r="BZ140" s="27">
        <v>0</v>
      </c>
      <c r="CA140" s="27">
        <v>0</v>
      </c>
      <c r="CB140" s="27">
        <v>239.01</v>
      </c>
      <c r="CD140" s="27">
        <v>58.5</v>
      </c>
      <c r="CF140" s="27">
        <v>0</v>
      </c>
      <c r="CG140" s="27">
        <v>0</v>
      </c>
      <c r="CH140" s="27">
        <v>0</v>
      </c>
      <c r="CI140" s="27">
        <v>0</v>
      </c>
      <c r="CJ140" s="27">
        <v>0</v>
      </c>
      <c r="CK140" s="27">
        <v>0</v>
      </c>
      <c r="CL140" s="27">
        <v>0</v>
      </c>
      <c r="CM140" s="27">
        <v>0</v>
      </c>
      <c r="CN140" s="27">
        <v>0</v>
      </c>
      <c r="CO140" s="27">
        <v>10</v>
      </c>
      <c r="CP140" s="27">
        <v>0</v>
      </c>
    </row>
    <row r="141" spans="1:94" s="27" customFormat="1" x14ac:dyDescent="0.25">
      <c r="A141" s="27" t="str">
        <f>"-"</f>
        <v>-</v>
      </c>
      <c r="B141" s="28" t="s">
        <v>93</v>
      </c>
      <c r="C141" s="27" t="str">
        <f>"31"</f>
        <v>31</v>
      </c>
      <c r="D141" s="27">
        <v>2.0499999999999998</v>
      </c>
      <c r="E141" s="27">
        <v>0</v>
      </c>
      <c r="F141" s="27">
        <v>0.37</v>
      </c>
      <c r="G141" s="27">
        <v>0.37</v>
      </c>
      <c r="H141" s="27">
        <v>12.93</v>
      </c>
      <c r="I141" s="33">
        <v>59.947799999999994</v>
      </c>
      <c r="J141" s="27">
        <v>0.06</v>
      </c>
      <c r="K141" s="27">
        <v>0</v>
      </c>
      <c r="L141" s="27">
        <v>0</v>
      </c>
      <c r="M141" s="27">
        <v>0</v>
      </c>
      <c r="N141" s="27">
        <v>0.37</v>
      </c>
      <c r="O141" s="27">
        <v>9.98</v>
      </c>
      <c r="P141" s="27">
        <v>2.57</v>
      </c>
      <c r="Q141" s="27">
        <v>0</v>
      </c>
      <c r="R141" s="27">
        <v>0</v>
      </c>
      <c r="S141" s="27">
        <v>0.31</v>
      </c>
      <c r="T141" s="27">
        <v>0.78</v>
      </c>
      <c r="U141" s="27">
        <v>189.1</v>
      </c>
      <c r="V141" s="27">
        <v>75.95</v>
      </c>
      <c r="W141" s="27">
        <v>10.85</v>
      </c>
      <c r="X141" s="27">
        <v>14.57</v>
      </c>
      <c r="Y141" s="27">
        <v>48.98</v>
      </c>
      <c r="Z141" s="27">
        <v>1.21</v>
      </c>
      <c r="AA141" s="27">
        <v>0</v>
      </c>
      <c r="AB141" s="27">
        <v>1.55</v>
      </c>
      <c r="AC141" s="27">
        <v>0.31</v>
      </c>
      <c r="AD141" s="27">
        <v>0.43</v>
      </c>
      <c r="AE141" s="27">
        <v>0.06</v>
      </c>
      <c r="AF141" s="27">
        <v>0.02</v>
      </c>
      <c r="AG141" s="27">
        <v>0.22</v>
      </c>
      <c r="AH141" s="27">
        <v>0.62</v>
      </c>
      <c r="AI141" s="27">
        <v>0</v>
      </c>
      <c r="AJ141" s="27">
        <v>0</v>
      </c>
      <c r="AK141" s="27">
        <v>0</v>
      </c>
      <c r="AL141" s="27">
        <v>0</v>
      </c>
      <c r="AM141" s="27">
        <v>132.37</v>
      </c>
      <c r="AN141" s="27">
        <v>69.13</v>
      </c>
      <c r="AO141" s="27">
        <v>28.83</v>
      </c>
      <c r="AP141" s="27">
        <v>61.38</v>
      </c>
      <c r="AQ141" s="27">
        <v>24.8</v>
      </c>
      <c r="AR141" s="27">
        <v>115.01</v>
      </c>
      <c r="AS141" s="27">
        <v>92.07</v>
      </c>
      <c r="AT141" s="27">
        <v>90.21</v>
      </c>
      <c r="AU141" s="27">
        <v>143.84</v>
      </c>
      <c r="AV141" s="27">
        <v>38.44</v>
      </c>
      <c r="AW141" s="27">
        <v>96.1</v>
      </c>
      <c r="AX141" s="27">
        <v>473.99</v>
      </c>
      <c r="AY141" s="27">
        <v>0</v>
      </c>
      <c r="AZ141" s="27">
        <v>163.06</v>
      </c>
      <c r="BA141" s="27">
        <v>90.21</v>
      </c>
      <c r="BB141" s="27">
        <v>55.8</v>
      </c>
      <c r="BC141" s="27">
        <v>40.299999999999997</v>
      </c>
      <c r="BD141" s="27">
        <v>0</v>
      </c>
      <c r="BE141" s="27">
        <v>0</v>
      </c>
      <c r="BF141" s="27">
        <v>0</v>
      </c>
      <c r="BG141" s="27">
        <v>0</v>
      </c>
      <c r="BH141" s="27">
        <v>0</v>
      </c>
      <c r="BI141" s="27">
        <v>0</v>
      </c>
      <c r="BJ141" s="27">
        <v>0</v>
      </c>
      <c r="BK141" s="27">
        <v>0.04</v>
      </c>
      <c r="BL141" s="27">
        <v>0</v>
      </c>
      <c r="BM141" s="27">
        <v>0</v>
      </c>
      <c r="BN141" s="27">
        <v>0.01</v>
      </c>
      <c r="BO141" s="27">
        <v>0</v>
      </c>
      <c r="BP141" s="27">
        <v>0</v>
      </c>
      <c r="BQ141" s="27">
        <v>0</v>
      </c>
      <c r="BR141" s="27">
        <v>0</v>
      </c>
      <c r="BS141" s="27">
        <v>0.03</v>
      </c>
      <c r="BT141" s="27">
        <v>0</v>
      </c>
      <c r="BU141" s="27">
        <v>0</v>
      </c>
      <c r="BV141" s="27">
        <v>0.15</v>
      </c>
      <c r="BW141" s="27">
        <v>0.02</v>
      </c>
      <c r="BX141" s="27">
        <v>0</v>
      </c>
      <c r="BY141" s="27">
        <v>0</v>
      </c>
      <c r="BZ141" s="27">
        <v>0</v>
      </c>
      <c r="CA141" s="27">
        <v>0</v>
      </c>
      <c r="CB141" s="27">
        <v>14.57</v>
      </c>
      <c r="CD141" s="27">
        <v>0.26</v>
      </c>
      <c r="CF141" s="27">
        <v>0</v>
      </c>
      <c r="CG141" s="27">
        <v>0</v>
      </c>
      <c r="CH141" s="27">
        <v>0</v>
      </c>
      <c r="CI141" s="27">
        <v>0</v>
      </c>
      <c r="CJ141" s="27">
        <v>0</v>
      </c>
      <c r="CK141" s="27">
        <v>0</v>
      </c>
      <c r="CL141" s="27">
        <v>0</v>
      </c>
      <c r="CM141" s="27">
        <v>0</v>
      </c>
      <c r="CN141" s="27">
        <v>0</v>
      </c>
      <c r="CO141" s="27">
        <v>0</v>
      </c>
      <c r="CP141" s="27">
        <v>0</v>
      </c>
    </row>
    <row r="142" spans="1:94" s="25" customFormat="1" x14ac:dyDescent="0.25">
      <c r="A142" s="25" t="str">
        <f>"-"</f>
        <v>-</v>
      </c>
      <c r="B142" s="26" t="s">
        <v>94</v>
      </c>
      <c r="C142" s="25" t="str">
        <f>"31"</f>
        <v>31</v>
      </c>
      <c r="D142" s="25">
        <v>2.0499999999999998</v>
      </c>
      <c r="E142" s="25">
        <v>0</v>
      </c>
      <c r="F142" s="25">
        <v>0.2</v>
      </c>
      <c r="G142" s="25">
        <v>0.2</v>
      </c>
      <c r="H142" s="25">
        <v>14.54</v>
      </c>
      <c r="I142" s="34">
        <v>69.409309999999991</v>
      </c>
      <c r="J142" s="25">
        <v>0</v>
      </c>
      <c r="K142" s="25">
        <v>0</v>
      </c>
      <c r="L142" s="25">
        <v>0</v>
      </c>
      <c r="M142" s="25">
        <v>0</v>
      </c>
      <c r="N142" s="25">
        <v>0.34</v>
      </c>
      <c r="O142" s="25">
        <v>14.14</v>
      </c>
      <c r="P142" s="25">
        <v>0.06</v>
      </c>
      <c r="Q142" s="25">
        <v>0</v>
      </c>
      <c r="R142" s="25">
        <v>0</v>
      </c>
      <c r="S142" s="25">
        <v>0</v>
      </c>
      <c r="T142" s="25">
        <v>0.56000000000000005</v>
      </c>
      <c r="U142" s="25">
        <v>0</v>
      </c>
      <c r="V142" s="25">
        <v>0</v>
      </c>
      <c r="W142" s="25">
        <v>0</v>
      </c>
      <c r="X142" s="25">
        <v>0</v>
      </c>
      <c r="Y142" s="25">
        <v>0</v>
      </c>
      <c r="Z142" s="25">
        <v>0</v>
      </c>
      <c r="AA142" s="25">
        <v>0</v>
      </c>
      <c r="AB142" s="25">
        <v>0</v>
      </c>
      <c r="AC142" s="25">
        <v>0</v>
      </c>
      <c r="AD142" s="25">
        <v>0</v>
      </c>
      <c r="AE142" s="25">
        <v>0</v>
      </c>
      <c r="AF142" s="25">
        <v>0</v>
      </c>
      <c r="AG142" s="25">
        <v>0</v>
      </c>
      <c r="AH142" s="25">
        <v>0</v>
      </c>
      <c r="AI142" s="25">
        <v>0</v>
      </c>
      <c r="AJ142" s="25">
        <v>0</v>
      </c>
      <c r="AK142" s="25">
        <v>0</v>
      </c>
      <c r="AL142" s="25">
        <v>0</v>
      </c>
      <c r="AM142" s="25">
        <v>157.77000000000001</v>
      </c>
      <c r="AN142" s="25">
        <v>52.32</v>
      </c>
      <c r="AO142" s="25">
        <v>31.02</v>
      </c>
      <c r="AP142" s="25">
        <v>62.03</v>
      </c>
      <c r="AQ142" s="25">
        <v>23.46</v>
      </c>
      <c r="AR142" s="25">
        <v>112.2</v>
      </c>
      <c r="AS142" s="25">
        <v>69.58</v>
      </c>
      <c r="AT142" s="25">
        <v>97.09</v>
      </c>
      <c r="AU142" s="25">
        <v>80.099999999999994</v>
      </c>
      <c r="AV142" s="25">
        <v>42.07</v>
      </c>
      <c r="AW142" s="25">
        <v>74.44</v>
      </c>
      <c r="AX142" s="25">
        <v>622.47</v>
      </c>
      <c r="AY142" s="25">
        <v>0</v>
      </c>
      <c r="AZ142" s="25">
        <v>202.81</v>
      </c>
      <c r="BA142" s="25">
        <v>88.19</v>
      </c>
      <c r="BB142" s="25">
        <v>58.52</v>
      </c>
      <c r="BC142" s="25">
        <v>46.39</v>
      </c>
      <c r="BD142" s="25">
        <v>0</v>
      </c>
      <c r="BE142" s="25">
        <v>0</v>
      </c>
      <c r="BF142" s="25">
        <v>0</v>
      </c>
      <c r="BG142" s="25">
        <v>0</v>
      </c>
      <c r="BH142" s="25">
        <v>0</v>
      </c>
      <c r="BI142" s="25">
        <v>0</v>
      </c>
      <c r="BJ142" s="25">
        <v>0</v>
      </c>
      <c r="BK142" s="25">
        <v>0.02</v>
      </c>
      <c r="BL142" s="25">
        <v>0</v>
      </c>
      <c r="BM142" s="25">
        <v>0</v>
      </c>
      <c r="BN142" s="25">
        <v>0</v>
      </c>
      <c r="BO142" s="25">
        <v>0</v>
      </c>
      <c r="BP142" s="25">
        <v>0</v>
      </c>
      <c r="BQ142" s="25">
        <v>0</v>
      </c>
      <c r="BR142" s="25">
        <v>0</v>
      </c>
      <c r="BS142" s="25">
        <v>0.02</v>
      </c>
      <c r="BT142" s="25">
        <v>0</v>
      </c>
      <c r="BU142" s="25">
        <v>0</v>
      </c>
      <c r="BV142" s="25">
        <v>0.09</v>
      </c>
      <c r="BW142" s="25">
        <v>0</v>
      </c>
      <c r="BX142" s="25">
        <v>0</v>
      </c>
      <c r="BY142" s="25">
        <v>0</v>
      </c>
      <c r="BZ142" s="25">
        <v>0</v>
      </c>
      <c r="CA142" s="25">
        <v>0</v>
      </c>
      <c r="CB142" s="25">
        <v>12.12</v>
      </c>
      <c r="CD142" s="25">
        <v>0</v>
      </c>
      <c r="CF142" s="25">
        <v>0</v>
      </c>
      <c r="CG142" s="25">
        <v>0</v>
      </c>
      <c r="CH142" s="25">
        <v>0</v>
      </c>
      <c r="CI142" s="25">
        <v>0</v>
      </c>
      <c r="CJ142" s="25">
        <v>0</v>
      </c>
      <c r="CK142" s="25">
        <v>0</v>
      </c>
      <c r="CL142" s="25">
        <v>0</v>
      </c>
      <c r="CM142" s="25">
        <v>0</v>
      </c>
      <c r="CN142" s="25">
        <v>0</v>
      </c>
      <c r="CO142" s="25">
        <v>0</v>
      </c>
      <c r="CP142" s="25">
        <v>0</v>
      </c>
    </row>
    <row r="143" spans="1:94" s="29" customFormat="1" x14ac:dyDescent="0.25">
      <c r="B143" s="30" t="s">
        <v>95</v>
      </c>
      <c r="C143" s="29">
        <f>C142+C141+C140+C139+C138+C137</f>
        <v>767</v>
      </c>
      <c r="D143" s="29">
        <v>32.03</v>
      </c>
      <c r="E143" s="29">
        <v>18.66</v>
      </c>
      <c r="F143" s="29">
        <v>24.69</v>
      </c>
      <c r="G143" s="29">
        <f>SUM(G137:G142)</f>
        <v>4.2</v>
      </c>
      <c r="H143" s="29">
        <f>SUM(H137:H142)</f>
        <v>101.73999999999998</v>
      </c>
      <c r="I143" s="35">
        <f>SUM(I137:I142)</f>
        <v>755.5393853999999</v>
      </c>
      <c r="J143" s="29">
        <v>11.11</v>
      </c>
      <c r="K143" s="29">
        <v>1.7</v>
      </c>
      <c r="L143" s="29">
        <v>0.06</v>
      </c>
      <c r="M143" s="29">
        <v>0</v>
      </c>
      <c r="N143" s="29">
        <v>47.55</v>
      </c>
      <c r="O143" s="29">
        <v>75.650000000000006</v>
      </c>
      <c r="P143" s="29">
        <v>19.100000000000001</v>
      </c>
      <c r="Q143" s="29">
        <v>0</v>
      </c>
      <c r="R143" s="29">
        <v>0</v>
      </c>
      <c r="S143" s="29">
        <v>2.04</v>
      </c>
      <c r="T143" s="29">
        <v>12.66</v>
      </c>
      <c r="U143" s="29">
        <v>1936.48</v>
      </c>
      <c r="V143" s="29">
        <v>2562.17</v>
      </c>
      <c r="W143" s="29">
        <v>221.75</v>
      </c>
      <c r="X143" s="29">
        <v>184.28</v>
      </c>
      <c r="Y143" s="29">
        <v>535.5</v>
      </c>
      <c r="Z143" s="29">
        <v>6.81</v>
      </c>
      <c r="AA143" s="29">
        <v>92.03</v>
      </c>
      <c r="AB143" s="29">
        <v>3798.98</v>
      </c>
      <c r="AC143" s="29">
        <v>814.01</v>
      </c>
      <c r="AD143" s="29">
        <v>6.02</v>
      </c>
      <c r="AE143" s="29">
        <v>0.43</v>
      </c>
      <c r="AF143" s="29">
        <v>0.48</v>
      </c>
      <c r="AG143" s="29">
        <v>6.79</v>
      </c>
      <c r="AH143" s="29">
        <v>14.89</v>
      </c>
      <c r="AI143" s="29">
        <v>53.64</v>
      </c>
      <c r="AJ143" s="29">
        <v>0</v>
      </c>
      <c r="AK143" s="29">
        <v>169.99</v>
      </c>
      <c r="AL143" s="29">
        <v>139.44999999999999</v>
      </c>
      <c r="AM143" s="29">
        <v>765</v>
      </c>
      <c r="AN143" s="29">
        <v>445.39</v>
      </c>
      <c r="AO143" s="29">
        <v>180.96</v>
      </c>
      <c r="AP143" s="29">
        <v>371.78</v>
      </c>
      <c r="AQ143" s="29">
        <v>149.71</v>
      </c>
      <c r="AR143" s="29">
        <v>532.84</v>
      </c>
      <c r="AS143" s="29">
        <v>459.57</v>
      </c>
      <c r="AT143" s="29">
        <v>721.03</v>
      </c>
      <c r="AU143" s="29">
        <v>628.99</v>
      </c>
      <c r="AV143" s="29">
        <v>200.24</v>
      </c>
      <c r="AW143" s="29">
        <v>397.65</v>
      </c>
      <c r="AX143" s="29">
        <v>2374.5100000000002</v>
      </c>
      <c r="AY143" s="29">
        <v>1.18</v>
      </c>
      <c r="AZ143" s="29">
        <v>664.43</v>
      </c>
      <c r="BA143" s="29">
        <v>448.67</v>
      </c>
      <c r="BB143" s="29">
        <v>338.65</v>
      </c>
      <c r="BC143" s="29">
        <v>196.46</v>
      </c>
      <c r="BD143" s="29">
        <v>0.56999999999999995</v>
      </c>
      <c r="BE143" s="29">
        <v>0.18</v>
      </c>
      <c r="BF143" s="29">
        <v>0.13</v>
      </c>
      <c r="BG143" s="29">
        <v>0.31</v>
      </c>
      <c r="BH143" s="29">
        <v>0.38</v>
      </c>
      <c r="BI143" s="29">
        <v>1.1599999999999999</v>
      </c>
      <c r="BJ143" s="29">
        <v>0.02</v>
      </c>
      <c r="BK143" s="29">
        <v>3.91</v>
      </c>
      <c r="BL143" s="29">
        <v>0.01</v>
      </c>
      <c r="BM143" s="29">
        <v>1.2</v>
      </c>
      <c r="BN143" s="29">
        <v>7.0000000000000007E-2</v>
      </c>
      <c r="BO143" s="29">
        <v>0.01</v>
      </c>
      <c r="BP143" s="29">
        <v>0</v>
      </c>
      <c r="BQ143" s="29">
        <v>0.15</v>
      </c>
      <c r="BR143" s="29">
        <v>0.48</v>
      </c>
      <c r="BS143" s="29">
        <v>4.09</v>
      </c>
      <c r="BT143" s="29">
        <v>0</v>
      </c>
      <c r="BU143" s="29">
        <v>0</v>
      </c>
      <c r="BV143" s="29">
        <v>1.81</v>
      </c>
      <c r="BW143" s="29">
        <v>0.04</v>
      </c>
      <c r="BX143" s="29">
        <v>0.05</v>
      </c>
      <c r="BY143" s="29">
        <v>0</v>
      </c>
      <c r="BZ143" s="29">
        <v>0</v>
      </c>
      <c r="CA143" s="29">
        <v>0</v>
      </c>
      <c r="CB143" s="29">
        <v>768.56</v>
      </c>
      <c r="CC143" s="29">
        <f>$I$143/$I$144*100</f>
        <v>100</v>
      </c>
      <c r="CD143" s="29">
        <v>725.19</v>
      </c>
      <c r="CF143" s="29">
        <v>0</v>
      </c>
      <c r="CG143" s="29">
        <v>0</v>
      </c>
      <c r="CH143" s="29">
        <v>0</v>
      </c>
      <c r="CI143" s="29">
        <v>0</v>
      </c>
      <c r="CJ143" s="29">
        <v>0</v>
      </c>
      <c r="CK143" s="29">
        <v>0</v>
      </c>
      <c r="CL143" s="29">
        <v>0</v>
      </c>
      <c r="CM143" s="29">
        <v>0</v>
      </c>
      <c r="CN143" s="29">
        <v>0</v>
      </c>
      <c r="CO143" s="29">
        <v>10</v>
      </c>
      <c r="CP143" s="29">
        <v>4.33</v>
      </c>
    </row>
    <row r="144" spans="1:94" s="29" customFormat="1" x14ac:dyDescent="0.25">
      <c r="B144" s="30" t="s">
        <v>96</v>
      </c>
      <c r="D144" s="29">
        <v>32.03</v>
      </c>
      <c r="E144" s="29">
        <v>18.66</v>
      </c>
      <c r="F144" s="29">
        <v>24.69</v>
      </c>
      <c r="G144" s="29">
        <f>G143</f>
        <v>4.2</v>
      </c>
      <c r="H144" s="29">
        <f t="shared" ref="H144:I144" si="10">H143</f>
        <v>101.73999999999998</v>
      </c>
      <c r="I144" s="29">
        <f t="shared" si="10"/>
        <v>755.5393853999999</v>
      </c>
      <c r="J144" s="29">
        <v>11.11</v>
      </c>
      <c r="K144" s="29">
        <v>1.7</v>
      </c>
      <c r="L144" s="29">
        <v>0.06</v>
      </c>
      <c r="M144" s="29">
        <v>0</v>
      </c>
      <c r="N144" s="29">
        <v>47.55</v>
      </c>
      <c r="O144" s="29">
        <v>75.650000000000006</v>
      </c>
      <c r="P144" s="29">
        <v>19.100000000000001</v>
      </c>
      <c r="Q144" s="29">
        <v>0</v>
      </c>
      <c r="R144" s="29">
        <v>0</v>
      </c>
      <c r="S144" s="29">
        <v>2.04</v>
      </c>
      <c r="T144" s="29">
        <v>12.66</v>
      </c>
      <c r="U144" s="29">
        <v>1936.48</v>
      </c>
      <c r="V144" s="29">
        <v>2562.17</v>
      </c>
      <c r="W144" s="29">
        <v>221.75</v>
      </c>
      <c r="X144" s="29">
        <v>184.28</v>
      </c>
      <c r="Y144" s="29">
        <v>535.5</v>
      </c>
      <c r="Z144" s="29">
        <v>6.81</v>
      </c>
      <c r="AA144" s="29">
        <v>92.03</v>
      </c>
      <c r="AB144" s="29">
        <v>3798.98</v>
      </c>
      <c r="AC144" s="29">
        <v>814.01</v>
      </c>
      <c r="AD144" s="29">
        <v>6.02</v>
      </c>
      <c r="AE144" s="29">
        <v>0.43</v>
      </c>
      <c r="AF144" s="29">
        <v>0.48</v>
      </c>
      <c r="AG144" s="29">
        <v>6.79</v>
      </c>
      <c r="AH144" s="29">
        <v>14.89</v>
      </c>
      <c r="AI144" s="29">
        <v>53.64</v>
      </c>
      <c r="AJ144" s="29">
        <v>0</v>
      </c>
      <c r="AK144" s="29">
        <v>169.99</v>
      </c>
      <c r="AL144" s="29">
        <v>139.44999999999999</v>
      </c>
      <c r="AM144" s="29">
        <v>765</v>
      </c>
      <c r="AN144" s="29">
        <v>445.39</v>
      </c>
      <c r="AO144" s="29">
        <v>180.96</v>
      </c>
      <c r="AP144" s="29">
        <v>371.78</v>
      </c>
      <c r="AQ144" s="29">
        <v>149.71</v>
      </c>
      <c r="AR144" s="29">
        <v>532.84</v>
      </c>
      <c r="AS144" s="29">
        <v>459.57</v>
      </c>
      <c r="AT144" s="29">
        <v>721.03</v>
      </c>
      <c r="AU144" s="29">
        <v>628.99</v>
      </c>
      <c r="AV144" s="29">
        <v>200.24</v>
      </c>
      <c r="AW144" s="29">
        <v>397.65</v>
      </c>
      <c r="AX144" s="29">
        <v>2374.5100000000002</v>
      </c>
      <c r="AY144" s="29">
        <v>1.18</v>
      </c>
      <c r="AZ144" s="29">
        <v>664.43</v>
      </c>
      <c r="BA144" s="29">
        <v>448.67</v>
      </c>
      <c r="BB144" s="29">
        <v>338.65</v>
      </c>
      <c r="BC144" s="29">
        <v>196.46</v>
      </c>
      <c r="BD144" s="29">
        <v>0.56999999999999995</v>
      </c>
      <c r="BE144" s="29">
        <v>0.18</v>
      </c>
      <c r="BF144" s="29">
        <v>0.13</v>
      </c>
      <c r="BG144" s="29">
        <v>0.31</v>
      </c>
      <c r="BH144" s="29">
        <v>0.38</v>
      </c>
      <c r="BI144" s="29">
        <v>1.1599999999999999</v>
      </c>
      <c r="BJ144" s="29">
        <v>0.02</v>
      </c>
      <c r="BK144" s="29">
        <v>3.91</v>
      </c>
      <c r="BL144" s="29">
        <v>0.01</v>
      </c>
      <c r="BM144" s="29">
        <v>1.2</v>
      </c>
      <c r="BN144" s="29">
        <v>7.0000000000000007E-2</v>
      </c>
      <c r="BO144" s="29">
        <v>0.01</v>
      </c>
      <c r="BP144" s="29">
        <v>0</v>
      </c>
      <c r="BQ144" s="29">
        <v>0.15</v>
      </c>
      <c r="BR144" s="29">
        <v>0.48</v>
      </c>
      <c r="BS144" s="29">
        <v>4.09</v>
      </c>
      <c r="BT144" s="29">
        <v>0</v>
      </c>
      <c r="BU144" s="29">
        <v>0</v>
      </c>
      <c r="BV144" s="29">
        <v>1.81</v>
      </c>
      <c r="BW144" s="29">
        <v>0.04</v>
      </c>
      <c r="BX144" s="29">
        <v>0.05</v>
      </c>
      <c r="BY144" s="29">
        <v>0</v>
      </c>
      <c r="BZ144" s="29">
        <v>0</v>
      </c>
      <c r="CA144" s="29">
        <v>0</v>
      </c>
      <c r="CB144" s="29">
        <v>768.56</v>
      </c>
      <c r="CD144" s="29">
        <v>725.19</v>
      </c>
      <c r="CF144" s="29">
        <v>0</v>
      </c>
      <c r="CG144" s="29">
        <v>0</v>
      </c>
      <c r="CH144" s="29">
        <v>0</v>
      </c>
      <c r="CI144" s="29">
        <v>0</v>
      </c>
      <c r="CJ144" s="29">
        <v>0</v>
      </c>
      <c r="CK144" s="29">
        <v>0</v>
      </c>
      <c r="CL144" s="29">
        <v>0</v>
      </c>
      <c r="CM144" s="29">
        <v>0</v>
      </c>
      <c r="CN144" s="29">
        <v>0</v>
      </c>
      <c r="CO144" s="29">
        <v>10</v>
      </c>
      <c r="CP144" s="29">
        <v>4.33</v>
      </c>
    </row>
    <row r="145" spans="1:94" x14ac:dyDescent="0.25">
      <c r="B145" s="24" t="s">
        <v>139</v>
      </c>
    </row>
    <row r="146" spans="1:94" x14ac:dyDescent="0.25">
      <c r="B146" s="24" t="s">
        <v>89</v>
      </c>
    </row>
    <row r="147" spans="1:94" s="27" customFormat="1" x14ac:dyDescent="0.25">
      <c r="A147" s="27" t="str">
        <f>"29/2"</f>
        <v>29/2</v>
      </c>
      <c r="B147" s="28" t="s">
        <v>140</v>
      </c>
      <c r="C147" s="27" t="str">
        <f>"250"</f>
        <v>250</v>
      </c>
      <c r="D147" s="27">
        <v>3.2</v>
      </c>
      <c r="E147" s="27">
        <v>1.44</v>
      </c>
      <c r="F147" s="27">
        <v>3.66</v>
      </c>
      <c r="G147" s="27">
        <v>0.32</v>
      </c>
      <c r="H147" s="27">
        <v>16.760000000000002</v>
      </c>
      <c r="I147" s="33">
        <v>111.34196249999999</v>
      </c>
      <c r="J147" s="27">
        <v>2.25</v>
      </c>
      <c r="K147" s="27">
        <v>0.06</v>
      </c>
      <c r="L147" s="27">
        <v>0</v>
      </c>
      <c r="M147" s="27">
        <v>0</v>
      </c>
      <c r="N147" s="27">
        <v>3.91</v>
      </c>
      <c r="O147" s="27">
        <v>11.61</v>
      </c>
      <c r="P147" s="27">
        <v>1.24</v>
      </c>
      <c r="Q147" s="27">
        <v>0</v>
      </c>
      <c r="R147" s="27">
        <v>0</v>
      </c>
      <c r="S147" s="27">
        <v>0.22</v>
      </c>
      <c r="T147" s="27">
        <v>1.77</v>
      </c>
      <c r="U147" s="27">
        <v>222.35</v>
      </c>
      <c r="V147" s="27">
        <v>489.5</v>
      </c>
      <c r="W147" s="27">
        <v>70.41</v>
      </c>
      <c r="X147" s="27">
        <v>26.04</v>
      </c>
      <c r="Y147" s="27">
        <v>87.77</v>
      </c>
      <c r="Z147" s="27">
        <v>0.78</v>
      </c>
      <c r="AA147" s="27">
        <v>20</v>
      </c>
      <c r="AB147" s="27">
        <v>1103.8499999999999</v>
      </c>
      <c r="AC147" s="27">
        <v>224.35</v>
      </c>
      <c r="AD147" s="27">
        <v>0.17</v>
      </c>
      <c r="AE147" s="27">
        <v>0.1</v>
      </c>
      <c r="AF147" s="27">
        <v>0.12</v>
      </c>
      <c r="AG147" s="27">
        <v>0.93</v>
      </c>
      <c r="AH147" s="27">
        <v>1.85</v>
      </c>
      <c r="AI147" s="27">
        <v>6.06</v>
      </c>
      <c r="AJ147" s="27">
        <v>0</v>
      </c>
      <c r="AK147" s="27">
        <v>92.44</v>
      </c>
      <c r="AL147" s="27">
        <v>90.43</v>
      </c>
      <c r="AM147" s="27">
        <v>195.46</v>
      </c>
      <c r="AN147" s="27">
        <v>160.88999999999999</v>
      </c>
      <c r="AO147" s="27">
        <v>48.17</v>
      </c>
      <c r="AP147" s="27">
        <v>103.05</v>
      </c>
      <c r="AQ147" s="27">
        <v>39.08</v>
      </c>
      <c r="AR147" s="27">
        <v>115.98</v>
      </c>
      <c r="AS147" s="27">
        <v>53.46</v>
      </c>
      <c r="AT147" s="27">
        <v>124.22</v>
      </c>
      <c r="AU147" s="27">
        <v>70.98</v>
      </c>
      <c r="AV147" s="27">
        <v>16.73</v>
      </c>
      <c r="AW147" s="27">
        <v>40.130000000000003</v>
      </c>
      <c r="AX147" s="27">
        <v>252.89</v>
      </c>
      <c r="AY147" s="27">
        <v>0</v>
      </c>
      <c r="AZ147" s="27">
        <v>48.46</v>
      </c>
      <c r="BA147" s="27">
        <v>35.33</v>
      </c>
      <c r="BB147" s="27">
        <v>119.66</v>
      </c>
      <c r="BC147" s="27">
        <v>27.98</v>
      </c>
      <c r="BD147" s="27">
        <v>7.0000000000000007E-2</v>
      </c>
      <c r="BE147" s="27">
        <v>0.03</v>
      </c>
      <c r="BF147" s="27">
        <v>0.02</v>
      </c>
      <c r="BG147" s="27">
        <v>0.04</v>
      </c>
      <c r="BH147" s="27">
        <v>0.04</v>
      </c>
      <c r="BI147" s="27">
        <v>0.2</v>
      </c>
      <c r="BJ147" s="27">
        <v>0</v>
      </c>
      <c r="BK147" s="27">
        <v>0.59</v>
      </c>
      <c r="BL147" s="27">
        <v>0</v>
      </c>
      <c r="BM147" s="27">
        <v>0.18</v>
      </c>
      <c r="BN147" s="27">
        <v>0</v>
      </c>
      <c r="BO147" s="27">
        <v>0</v>
      </c>
      <c r="BP147" s="27">
        <v>0</v>
      </c>
      <c r="BQ147" s="27">
        <v>0.04</v>
      </c>
      <c r="BR147" s="27">
        <v>0.06</v>
      </c>
      <c r="BS147" s="27">
        <v>0.55000000000000004</v>
      </c>
      <c r="BT147" s="27">
        <v>0</v>
      </c>
      <c r="BU147" s="27">
        <v>0</v>
      </c>
      <c r="BV147" s="27">
        <v>0.09</v>
      </c>
      <c r="BW147" s="27">
        <v>0</v>
      </c>
      <c r="BX147" s="27">
        <v>0</v>
      </c>
      <c r="BY147" s="27">
        <v>0</v>
      </c>
      <c r="BZ147" s="27">
        <v>0</v>
      </c>
      <c r="CA147" s="27">
        <v>0</v>
      </c>
      <c r="CB147" s="27">
        <v>284</v>
      </c>
      <c r="CD147" s="27">
        <v>203.98</v>
      </c>
      <c r="CF147" s="27">
        <v>0</v>
      </c>
      <c r="CG147" s="27">
        <v>0</v>
      </c>
      <c r="CH147" s="27">
        <v>0</v>
      </c>
      <c r="CI147" s="27">
        <v>0</v>
      </c>
      <c r="CJ147" s="27">
        <v>0</v>
      </c>
      <c r="CK147" s="27">
        <v>0</v>
      </c>
      <c r="CL147" s="27">
        <v>0</v>
      </c>
      <c r="CM147" s="27">
        <v>0</v>
      </c>
      <c r="CN147" s="27">
        <v>0</v>
      </c>
      <c r="CO147" s="27">
        <v>0</v>
      </c>
      <c r="CP147" s="27">
        <v>0.5</v>
      </c>
    </row>
    <row r="148" spans="1:94" s="27" customFormat="1" x14ac:dyDescent="0.25">
      <c r="A148" s="27" t="str">
        <f>"40/2"</f>
        <v>40/2</v>
      </c>
      <c r="B148" s="28" t="s">
        <v>124</v>
      </c>
      <c r="C148" s="27" t="str">
        <f>"30"</f>
        <v>30</v>
      </c>
      <c r="D148" s="27">
        <v>2.57</v>
      </c>
      <c r="E148" s="27">
        <v>0</v>
      </c>
      <c r="F148" s="27">
        <v>0.25</v>
      </c>
      <c r="G148" s="27">
        <v>0.28999999999999998</v>
      </c>
      <c r="H148" s="27">
        <v>16.97</v>
      </c>
      <c r="I148" s="33">
        <v>80.61051599999999</v>
      </c>
      <c r="J148" s="27">
        <v>7.0000000000000007E-2</v>
      </c>
      <c r="K148" s="27">
        <v>0</v>
      </c>
      <c r="L148" s="27">
        <v>0</v>
      </c>
      <c r="M148" s="27">
        <v>0</v>
      </c>
      <c r="N148" s="27">
        <v>0.23</v>
      </c>
      <c r="O148" s="27">
        <v>15.89</v>
      </c>
      <c r="P148" s="27">
        <v>0.85</v>
      </c>
      <c r="Q148" s="27">
        <v>0</v>
      </c>
      <c r="R148" s="27">
        <v>0</v>
      </c>
      <c r="S148" s="27">
        <v>0.11</v>
      </c>
      <c r="T148" s="27">
        <v>0.61</v>
      </c>
      <c r="U148" s="27">
        <v>179.64</v>
      </c>
      <c r="V148" s="27">
        <v>29.46</v>
      </c>
      <c r="W148" s="27">
        <v>6.34</v>
      </c>
      <c r="X148" s="27">
        <v>4.38</v>
      </c>
      <c r="Y148" s="27">
        <v>20.36</v>
      </c>
      <c r="Z148" s="27">
        <v>0.34</v>
      </c>
      <c r="AA148" s="27">
        <v>0</v>
      </c>
      <c r="AB148" s="27">
        <v>0</v>
      </c>
      <c r="AC148" s="27">
        <v>0</v>
      </c>
      <c r="AD148" s="27">
        <v>0.4</v>
      </c>
      <c r="AE148" s="27">
        <v>0.03</v>
      </c>
      <c r="AF148" s="27">
        <v>0.01</v>
      </c>
      <c r="AG148" s="27">
        <v>0.26</v>
      </c>
      <c r="AH148" s="27">
        <v>0.79</v>
      </c>
      <c r="AI148" s="27">
        <v>0</v>
      </c>
      <c r="AJ148" s="27">
        <v>0</v>
      </c>
      <c r="AK148" s="27">
        <v>0</v>
      </c>
      <c r="AL148" s="27">
        <v>0</v>
      </c>
      <c r="AM148" s="27">
        <v>201.01</v>
      </c>
      <c r="AN148" s="27">
        <v>63.96</v>
      </c>
      <c r="AO148" s="27">
        <v>38.58</v>
      </c>
      <c r="AP148" s="27">
        <v>78.17</v>
      </c>
      <c r="AQ148" s="27">
        <v>25.04</v>
      </c>
      <c r="AR148" s="27">
        <v>124.53</v>
      </c>
      <c r="AS148" s="27">
        <v>82.23</v>
      </c>
      <c r="AT148" s="27">
        <v>99.83</v>
      </c>
      <c r="AU148" s="27">
        <v>85.28</v>
      </c>
      <c r="AV148" s="27">
        <v>50.08</v>
      </c>
      <c r="AW148" s="27">
        <v>87.31</v>
      </c>
      <c r="AX148" s="27">
        <v>762.75</v>
      </c>
      <c r="AY148" s="27">
        <v>0</v>
      </c>
      <c r="AZ148" s="27">
        <v>239.93</v>
      </c>
      <c r="BA148" s="27">
        <v>124.53</v>
      </c>
      <c r="BB148" s="27">
        <v>63.28</v>
      </c>
      <c r="BC148" s="27">
        <v>49.74</v>
      </c>
      <c r="BD148" s="27">
        <v>0</v>
      </c>
      <c r="BE148" s="27">
        <v>0</v>
      </c>
      <c r="BF148" s="27">
        <v>0</v>
      </c>
      <c r="BG148" s="27">
        <v>0</v>
      </c>
      <c r="BH148" s="27">
        <v>0</v>
      </c>
      <c r="BI148" s="27">
        <v>0.03</v>
      </c>
      <c r="BJ148" s="27">
        <v>0</v>
      </c>
      <c r="BK148" s="27">
        <v>0</v>
      </c>
      <c r="BL148" s="27">
        <v>0</v>
      </c>
      <c r="BM148" s="27">
        <v>0</v>
      </c>
      <c r="BN148" s="27">
        <v>0.03</v>
      </c>
      <c r="BO148" s="27">
        <v>0</v>
      </c>
      <c r="BP148" s="27">
        <v>0</v>
      </c>
      <c r="BQ148" s="27">
        <v>0</v>
      </c>
      <c r="BR148" s="27">
        <v>0</v>
      </c>
      <c r="BS148" s="27">
        <v>0.03</v>
      </c>
      <c r="BT148" s="27">
        <v>0</v>
      </c>
      <c r="BU148" s="27">
        <v>0</v>
      </c>
      <c r="BV148" s="27">
        <v>0.13</v>
      </c>
      <c r="BW148" s="27">
        <v>0.01</v>
      </c>
      <c r="BX148" s="27">
        <v>0</v>
      </c>
      <c r="BY148" s="27">
        <v>0</v>
      </c>
      <c r="BZ148" s="27">
        <v>0</v>
      </c>
      <c r="CA148" s="27">
        <v>0</v>
      </c>
      <c r="CB148" s="27">
        <v>13.61</v>
      </c>
      <c r="CD148" s="27">
        <v>0</v>
      </c>
      <c r="CF148" s="27">
        <v>0</v>
      </c>
      <c r="CG148" s="27">
        <v>0</v>
      </c>
      <c r="CH148" s="27">
        <v>0</v>
      </c>
      <c r="CI148" s="27">
        <v>0</v>
      </c>
      <c r="CJ148" s="27">
        <v>0</v>
      </c>
      <c r="CK148" s="27">
        <v>0</v>
      </c>
      <c r="CL148" s="27">
        <v>0</v>
      </c>
      <c r="CM148" s="27">
        <v>0</v>
      </c>
      <c r="CN148" s="27">
        <v>0</v>
      </c>
      <c r="CO148" s="27">
        <v>0</v>
      </c>
      <c r="CP148" s="27">
        <v>0</v>
      </c>
    </row>
    <row r="149" spans="1:94" s="27" customFormat="1" x14ac:dyDescent="0.25">
      <c r="A149" s="27" t="str">
        <f>"3/9"</f>
        <v>3/9</v>
      </c>
      <c r="B149" s="28" t="s">
        <v>141</v>
      </c>
      <c r="C149" s="27" t="str">
        <f>"250"</f>
        <v>250</v>
      </c>
      <c r="D149" s="27">
        <v>24.7</v>
      </c>
      <c r="E149" s="27">
        <v>22.6</v>
      </c>
      <c r="F149" s="27">
        <v>27.26</v>
      </c>
      <c r="G149" s="27">
        <v>13.21</v>
      </c>
      <c r="H149" s="27">
        <v>26.66</v>
      </c>
      <c r="I149" s="33">
        <v>447.90269880000005</v>
      </c>
      <c r="J149" s="27">
        <v>7.97</v>
      </c>
      <c r="K149" s="27">
        <v>9.1</v>
      </c>
      <c r="L149" s="27">
        <v>0</v>
      </c>
      <c r="M149" s="27">
        <v>0</v>
      </c>
      <c r="N149" s="27">
        <v>3.79</v>
      </c>
      <c r="O149" s="27">
        <v>20.21</v>
      </c>
      <c r="P149" s="27">
        <v>2.65</v>
      </c>
      <c r="Q149" s="27">
        <v>0</v>
      </c>
      <c r="R149" s="27">
        <v>0</v>
      </c>
      <c r="S149" s="27">
        <v>0.39</v>
      </c>
      <c r="T149" s="27">
        <v>3.71</v>
      </c>
      <c r="U149" s="27">
        <v>325.20999999999998</v>
      </c>
      <c r="V149" s="27">
        <v>818.31</v>
      </c>
      <c r="W149" s="27">
        <v>39.68</v>
      </c>
      <c r="X149" s="27">
        <v>51.13</v>
      </c>
      <c r="Y149" s="27">
        <v>248.34</v>
      </c>
      <c r="Z149" s="27">
        <v>2.74</v>
      </c>
      <c r="AA149" s="27">
        <v>34.78</v>
      </c>
      <c r="AB149" s="27">
        <v>1820.76</v>
      </c>
      <c r="AC149" s="27">
        <v>543.67999999999995</v>
      </c>
      <c r="AD149" s="27">
        <v>7.17</v>
      </c>
      <c r="AE149" s="27">
        <v>0.16</v>
      </c>
      <c r="AF149" s="27">
        <v>0.23</v>
      </c>
      <c r="AG149" s="27">
        <v>8.6999999999999993</v>
      </c>
      <c r="AH149" s="27">
        <v>20.28</v>
      </c>
      <c r="AI149" s="27">
        <v>7.11</v>
      </c>
      <c r="AJ149" s="27">
        <v>0</v>
      </c>
      <c r="AK149" s="27">
        <v>17.71</v>
      </c>
      <c r="AL149" s="27">
        <v>16.170000000000002</v>
      </c>
      <c r="AM149" s="27">
        <v>103.52</v>
      </c>
      <c r="AN149" s="27">
        <v>94.26</v>
      </c>
      <c r="AO149" s="27">
        <v>20.440000000000001</v>
      </c>
      <c r="AP149" s="27">
        <v>69.62</v>
      </c>
      <c r="AQ149" s="27">
        <v>31.1</v>
      </c>
      <c r="AR149" s="27">
        <v>77.81</v>
      </c>
      <c r="AS149" s="27">
        <v>96.72</v>
      </c>
      <c r="AT149" s="27">
        <v>229.12</v>
      </c>
      <c r="AU149" s="27">
        <v>130.16999999999999</v>
      </c>
      <c r="AV149" s="27">
        <v>28.39</v>
      </c>
      <c r="AW149" s="27">
        <v>71.77</v>
      </c>
      <c r="AX149" s="27">
        <v>446.36</v>
      </c>
      <c r="AY149" s="27">
        <v>0</v>
      </c>
      <c r="AZ149" s="27">
        <v>81.13</v>
      </c>
      <c r="BA149" s="27">
        <v>60.21</v>
      </c>
      <c r="BB149" s="27">
        <v>51.63</v>
      </c>
      <c r="BC149" s="27">
        <v>26.67</v>
      </c>
      <c r="BD149" s="27">
        <v>0</v>
      </c>
      <c r="BE149" s="27">
        <v>0</v>
      </c>
      <c r="BF149" s="27">
        <v>0</v>
      </c>
      <c r="BG149" s="27">
        <v>0</v>
      </c>
      <c r="BH149" s="27">
        <v>0</v>
      </c>
      <c r="BI149" s="27">
        <v>0</v>
      </c>
      <c r="BJ149" s="27">
        <v>0</v>
      </c>
      <c r="BK149" s="27">
        <v>0.78</v>
      </c>
      <c r="BL149" s="27">
        <v>0</v>
      </c>
      <c r="BM149" s="27">
        <v>0.47</v>
      </c>
      <c r="BN149" s="27">
        <v>0.03</v>
      </c>
      <c r="BO149" s="27">
        <v>0.08</v>
      </c>
      <c r="BP149" s="27">
        <v>0</v>
      </c>
      <c r="BQ149" s="27">
        <v>0</v>
      </c>
      <c r="BR149" s="27">
        <v>0.01</v>
      </c>
      <c r="BS149" s="27">
        <v>2.82</v>
      </c>
      <c r="BT149" s="27">
        <v>0</v>
      </c>
      <c r="BU149" s="27">
        <v>0</v>
      </c>
      <c r="BV149" s="27">
        <v>7.57</v>
      </c>
      <c r="BW149" s="27">
        <v>0</v>
      </c>
      <c r="BX149" s="27">
        <v>0</v>
      </c>
      <c r="BY149" s="27">
        <v>0</v>
      </c>
      <c r="BZ149" s="27">
        <v>0</v>
      </c>
      <c r="CA149" s="27">
        <v>0</v>
      </c>
      <c r="CB149" s="27">
        <v>303.27</v>
      </c>
      <c r="CD149" s="27">
        <v>338.24</v>
      </c>
      <c r="CF149" s="27">
        <v>0</v>
      </c>
      <c r="CG149" s="27">
        <v>0</v>
      </c>
      <c r="CH149" s="27">
        <v>0</v>
      </c>
      <c r="CI149" s="27">
        <v>0</v>
      </c>
      <c r="CJ149" s="27">
        <v>0</v>
      </c>
      <c r="CK149" s="27">
        <v>0</v>
      </c>
      <c r="CL149" s="27">
        <v>0</v>
      </c>
      <c r="CM149" s="27">
        <v>0</v>
      </c>
      <c r="CN149" s="27">
        <v>0</v>
      </c>
      <c r="CO149" s="27">
        <v>0</v>
      </c>
      <c r="CP149" s="27">
        <v>0.63</v>
      </c>
    </row>
    <row r="150" spans="1:94" s="27" customFormat="1" x14ac:dyDescent="0.25">
      <c r="A150" s="27" t="str">
        <f>"20"</f>
        <v>20</v>
      </c>
      <c r="B150" s="28" t="s">
        <v>106</v>
      </c>
      <c r="C150" s="27" t="str">
        <f>"200"</f>
        <v>200</v>
      </c>
      <c r="D150" s="27">
        <v>0</v>
      </c>
      <c r="E150" s="27">
        <v>0</v>
      </c>
      <c r="F150" s="27">
        <v>0</v>
      </c>
      <c r="G150" s="27">
        <v>0</v>
      </c>
      <c r="H150" s="27">
        <v>6.77</v>
      </c>
      <c r="I150" s="33">
        <v>29.9</v>
      </c>
      <c r="J150" s="27">
        <v>0</v>
      </c>
      <c r="K150" s="27">
        <v>0</v>
      </c>
      <c r="L150" s="27">
        <v>0</v>
      </c>
      <c r="M150" s="27">
        <v>0</v>
      </c>
      <c r="N150" s="27">
        <v>0</v>
      </c>
      <c r="O150" s="27">
        <v>6.77</v>
      </c>
      <c r="P150" s="27">
        <v>0</v>
      </c>
      <c r="Q150" s="27">
        <v>0</v>
      </c>
      <c r="R150" s="27">
        <v>0</v>
      </c>
      <c r="S150" s="27">
        <v>0</v>
      </c>
      <c r="T150" s="27">
        <v>0</v>
      </c>
      <c r="U150" s="27">
        <v>7.92</v>
      </c>
      <c r="V150" s="27">
        <v>0</v>
      </c>
      <c r="W150" s="27">
        <v>0.08</v>
      </c>
      <c r="X150" s="27">
        <v>0</v>
      </c>
      <c r="Y150" s="27">
        <v>0</v>
      </c>
      <c r="Z150" s="27">
        <v>0.01</v>
      </c>
      <c r="AA150" s="27">
        <v>0</v>
      </c>
      <c r="AB150" s="27">
        <v>0</v>
      </c>
      <c r="AC150" s="27">
        <v>0</v>
      </c>
      <c r="AD150" s="27">
        <v>0</v>
      </c>
      <c r="AE150" s="27">
        <v>0</v>
      </c>
      <c r="AF150" s="27">
        <v>0</v>
      </c>
      <c r="AG150" s="27">
        <v>0</v>
      </c>
      <c r="AH150" s="27">
        <v>0</v>
      </c>
      <c r="AI150" s="27">
        <v>0</v>
      </c>
      <c r="AJ150" s="27">
        <v>0</v>
      </c>
      <c r="AK150" s="27">
        <v>0</v>
      </c>
      <c r="AL150" s="27">
        <v>0</v>
      </c>
      <c r="AM150" s="27">
        <v>0</v>
      </c>
      <c r="AN150" s="27">
        <v>0</v>
      </c>
      <c r="AO150" s="27">
        <v>0</v>
      </c>
      <c r="AP150" s="27">
        <v>0</v>
      </c>
      <c r="AQ150" s="27">
        <v>0</v>
      </c>
      <c r="AR150" s="27">
        <v>0</v>
      </c>
      <c r="AS150" s="27">
        <v>0</v>
      </c>
      <c r="AT150" s="27">
        <v>0</v>
      </c>
      <c r="AU150" s="27">
        <v>0</v>
      </c>
      <c r="AV150" s="27">
        <v>0</v>
      </c>
      <c r="AW150" s="27">
        <v>0</v>
      </c>
      <c r="AX150" s="27">
        <v>0</v>
      </c>
      <c r="AY150" s="27">
        <v>0</v>
      </c>
      <c r="AZ150" s="27">
        <v>0</v>
      </c>
      <c r="BA150" s="27">
        <v>0</v>
      </c>
      <c r="BB150" s="27">
        <v>0</v>
      </c>
      <c r="BC150" s="27">
        <v>0</v>
      </c>
      <c r="BD150" s="27">
        <v>0</v>
      </c>
      <c r="BE150" s="27">
        <v>0</v>
      </c>
      <c r="BF150" s="27">
        <v>0</v>
      </c>
      <c r="BG150" s="27">
        <v>0</v>
      </c>
      <c r="BH150" s="27">
        <v>0</v>
      </c>
      <c r="BI150" s="27">
        <v>0</v>
      </c>
      <c r="BJ150" s="27">
        <v>0</v>
      </c>
      <c r="BK150" s="27">
        <v>0</v>
      </c>
      <c r="BL150" s="27">
        <v>0</v>
      </c>
      <c r="BM150" s="27">
        <v>0</v>
      </c>
      <c r="BN150" s="27">
        <v>0</v>
      </c>
      <c r="BO150" s="27">
        <v>0</v>
      </c>
      <c r="BP150" s="27">
        <v>0</v>
      </c>
      <c r="BQ150" s="27">
        <v>0</v>
      </c>
      <c r="BR150" s="27">
        <v>0</v>
      </c>
      <c r="BS150" s="27">
        <v>0</v>
      </c>
      <c r="BT150" s="27">
        <v>0</v>
      </c>
      <c r="BU150" s="27">
        <v>0</v>
      </c>
      <c r="BV150" s="27">
        <v>0</v>
      </c>
      <c r="BW150" s="27">
        <v>0</v>
      </c>
      <c r="BX150" s="27">
        <v>0</v>
      </c>
      <c r="BY150" s="27">
        <v>0</v>
      </c>
      <c r="BZ150" s="27">
        <v>0</v>
      </c>
      <c r="CA150" s="27">
        <v>0</v>
      </c>
      <c r="CB150" s="27">
        <v>223.41</v>
      </c>
      <c r="CD150" s="27">
        <v>0</v>
      </c>
      <c r="CF150" s="27">
        <v>0</v>
      </c>
      <c r="CG150" s="27">
        <v>0</v>
      </c>
      <c r="CH150" s="27">
        <v>0</v>
      </c>
      <c r="CI150" s="27">
        <v>0</v>
      </c>
      <c r="CJ150" s="27">
        <v>0</v>
      </c>
      <c r="CK150" s="27">
        <v>0</v>
      </c>
      <c r="CL150" s="27">
        <v>0</v>
      </c>
      <c r="CM150" s="27">
        <v>0</v>
      </c>
      <c r="CN150" s="27">
        <v>0</v>
      </c>
      <c r="CO150" s="27">
        <v>0</v>
      </c>
      <c r="CP150" s="27">
        <v>0</v>
      </c>
    </row>
    <row r="151" spans="1:94" s="27" customFormat="1" x14ac:dyDescent="0.25">
      <c r="A151" s="27" t="str">
        <f>"-"</f>
        <v>-</v>
      </c>
      <c r="B151" s="28" t="s">
        <v>93</v>
      </c>
      <c r="C151" s="27" t="str">
        <f>"31"</f>
        <v>31</v>
      </c>
      <c r="D151" s="27">
        <v>2.0499999999999998</v>
      </c>
      <c r="E151" s="27">
        <v>0</v>
      </c>
      <c r="F151" s="27">
        <v>0.37</v>
      </c>
      <c r="G151" s="27">
        <v>0.37</v>
      </c>
      <c r="H151" s="27">
        <v>12.93</v>
      </c>
      <c r="I151" s="33">
        <v>59.947799999999994</v>
      </c>
      <c r="J151" s="27">
        <v>0.06</v>
      </c>
      <c r="K151" s="27">
        <v>0</v>
      </c>
      <c r="L151" s="27">
        <v>0</v>
      </c>
      <c r="M151" s="27">
        <v>0</v>
      </c>
      <c r="N151" s="27">
        <v>0.37</v>
      </c>
      <c r="O151" s="27">
        <v>9.98</v>
      </c>
      <c r="P151" s="27">
        <v>2.57</v>
      </c>
      <c r="Q151" s="27">
        <v>0</v>
      </c>
      <c r="R151" s="27">
        <v>0</v>
      </c>
      <c r="S151" s="27">
        <v>0.31</v>
      </c>
      <c r="T151" s="27">
        <v>0.78</v>
      </c>
      <c r="U151" s="27">
        <v>189.1</v>
      </c>
      <c r="V151" s="27">
        <v>75.95</v>
      </c>
      <c r="W151" s="27">
        <v>10.85</v>
      </c>
      <c r="X151" s="27">
        <v>14.57</v>
      </c>
      <c r="Y151" s="27">
        <v>48.98</v>
      </c>
      <c r="Z151" s="27">
        <v>1.21</v>
      </c>
      <c r="AA151" s="27">
        <v>0</v>
      </c>
      <c r="AB151" s="27">
        <v>1.55</v>
      </c>
      <c r="AC151" s="27">
        <v>0.31</v>
      </c>
      <c r="AD151" s="27">
        <v>0.43</v>
      </c>
      <c r="AE151" s="27">
        <v>0.06</v>
      </c>
      <c r="AF151" s="27">
        <v>0.02</v>
      </c>
      <c r="AG151" s="27">
        <v>0.22</v>
      </c>
      <c r="AH151" s="27">
        <v>0.62</v>
      </c>
      <c r="AI151" s="27">
        <v>0</v>
      </c>
      <c r="AJ151" s="27">
        <v>0</v>
      </c>
      <c r="AK151" s="27">
        <v>0</v>
      </c>
      <c r="AL151" s="27">
        <v>0</v>
      </c>
      <c r="AM151" s="27">
        <v>132.37</v>
      </c>
      <c r="AN151" s="27">
        <v>69.13</v>
      </c>
      <c r="AO151" s="27">
        <v>28.83</v>
      </c>
      <c r="AP151" s="27">
        <v>61.38</v>
      </c>
      <c r="AQ151" s="27">
        <v>24.8</v>
      </c>
      <c r="AR151" s="27">
        <v>115.01</v>
      </c>
      <c r="AS151" s="27">
        <v>92.07</v>
      </c>
      <c r="AT151" s="27">
        <v>90.21</v>
      </c>
      <c r="AU151" s="27">
        <v>143.84</v>
      </c>
      <c r="AV151" s="27">
        <v>38.44</v>
      </c>
      <c r="AW151" s="27">
        <v>96.1</v>
      </c>
      <c r="AX151" s="27">
        <v>473.99</v>
      </c>
      <c r="AY151" s="27">
        <v>0</v>
      </c>
      <c r="AZ151" s="27">
        <v>163.06</v>
      </c>
      <c r="BA151" s="27">
        <v>90.21</v>
      </c>
      <c r="BB151" s="27">
        <v>55.8</v>
      </c>
      <c r="BC151" s="27">
        <v>40.299999999999997</v>
      </c>
      <c r="BD151" s="27">
        <v>0</v>
      </c>
      <c r="BE151" s="27">
        <v>0</v>
      </c>
      <c r="BF151" s="27">
        <v>0</v>
      </c>
      <c r="BG151" s="27">
        <v>0</v>
      </c>
      <c r="BH151" s="27">
        <v>0</v>
      </c>
      <c r="BI151" s="27">
        <v>0</v>
      </c>
      <c r="BJ151" s="27">
        <v>0</v>
      </c>
      <c r="BK151" s="27">
        <v>0.04</v>
      </c>
      <c r="BL151" s="27">
        <v>0</v>
      </c>
      <c r="BM151" s="27">
        <v>0</v>
      </c>
      <c r="BN151" s="27">
        <v>0.01</v>
      </c>
      <c r="BO151" s="27">
        <v>0</v>
      </c>
      <c r="BP151" s="27">
        <v>0</v>
      </c>
      <c r="BQ151" s="27">
        <v>0</v>
      </c>
      <c r="BR151" s="27">
        <v>0</v>
      </c>
      <c r="BS151" s="27">
        <v>0.03</v>
      </c>
      <c r="BT151" s="27">
        <v>0</v>
      </c>
      <c r="BU151" s="27">
        <v>0</v>
      </c>
      <c r="BV151" s="27">
        <v>0.15</v>
      </c>
      <c r="BW151" s="27">
        <v>0.02</v>
      </c>
      <c r="BX151" s="27">
        <v>0</v>
      </c>
      <c r="BY151" s="27">
        <v>0</v>
      </c>
      <c r="BZ151" s="27">
        <v>0</v>
      </c>
      <c r="CA151" s="27">
        <v>0</v>
      </c>
      <c r="CB151" s="27">
        <v>14.57</v>
      </c>
      <c r="CD151" s="27">
        <v>0.26</v>
      </c>
      <c r="CF151" s="27">
        <v>0</v>
      </c>
      <c r="CG151" s="27">
        <v>0</v>
      </c>
      <c r="CH151" s="27">
        <v>0</v>
      </c>
      <c r="CI151" s="27">
        <v>0</v>
      </c>
      <c r="CJ151" s="27">
        <v>0</v>
      </c>
      <c r="CK151" s="27">
        <v>0</v>
      </c>
      <c r="CL151" s="27">
        <v>0</v>
      </c>
      <c r="CM151" s="27">
        <v>0</v>
      </c>
      <c r="CN151" s="27">
        <v>0</v>
      </c>
      <c r="CO151" s="27">
        <v>0</v>
      </c>
      <c r="CP151" s="27">
        <v>0</v>
      </c>
    </row>
    <row r="152" spans="1:94" s="25" customFormat="1" x14ac:dyDescent="0.25">
      <c r="A152" s="25" t="str">
        <f>"-"</f>
        <v>-</v>
      </c>
      <c r="B152" s="26" t="s">
        <v>94</v>
      </c>
      <c r="C152" s="25" t="str">
        <f>"62"</f>
        <v>62</v>
      </c>
      <c r="D152" s="25">
        <v>4.0999999999999996</v>
      </c>
      <c r="E152" s="25">
        <v>0</v>
      </c>
      <c r="F152" s="25">
        <v>0.41</v>
      </c>
      <c r="G152" s="25">
        <v>0.41</v>
      </c>
      <c r="H152" s="25">
        <v>29.08</v>
      </c>
      <c r="I152" s="34">
        <v>138.81861999999998</v>
      </c>
      <c r="J152" s="25">
        <v>0</v>
      </c>
      <c r="K152" s="25">
        <v>0</v>
      </c>
      <c r="L152" s="25">
        <v>0</v>
      </c>
      <c r="M152" s="25">
        <v>0</v>
      </c>
      <c r="N152" s="25">
        <v>0.68</v>
      </c>
      <c r="O152" s="25">
        <v>28.27</v>
      </c>
      <c r="P152" s="25">
        <v>0.12</v>
      </c>
      <c r="Q152" s="25">
        <v>0</v>
      </c>
      <c r="R152" s="25">
        <v>0</v>
      </c>
      <c r="S152" s="25">
        <v>0</v>
      </c>
      <c r="T152" s="25">
        <v>1.1200000000000001</v>
      </c>
      <c r="U152" s="25">
        <v>0</v>
      </c>
      <c r="V152" s="25">
        <v>0</v>
      </c>
      <c r="W152" s="25">
        <v>0</v>
      </c>
      <c r="X152" s="25">
        <v>0</v>
      </c>
      <c r="Y152" s="25">
        <v>0</v>
      </c>
      <c r="Z152" s="25">
        <v>0</v>
      </c>
      <c r="AA152" s="25">
        <v>0</v>
      </c>
      <c r="AB152" s="25">
        <v>0</v>
      </c>
      <c r="AC152" s="25">
        <v>0</v>
      </c>
      <c r="AD152" s="25">
        <v>0</v>
      </c>
      <c r="AE152" s="25">
        <v>0</v>
      </c>
      <c r="AF152" s="25">
        <v>0</v>
      </c>
      <c r="AG152" s="25">
        <v>0</v>
      </c>
      <c r="AH152" s="25">
        <v>0</v>
      </c>
      <c r="AI152" s="25">
        <v>0</v>
      </c>
      <c r="AJ152" s="25">
        <v>0</v>
      </c>
      <c r="AK152" s="25">
        <v>0</v>
      </c>
      <c r="AL152" s="25">
        <v>0</v>
      </c>
      <c r="AM152" s="25">
        <v>315.55</v>
      </c>
      <c r="AN152" s="25">
        <v>104.64</v>
      </c>
      <c r="AO152" s="25">
        <v>62.03</v>
      </c>
      <c r="AP152" s="25">
        <v>124.06</v>
      </c>
      <c r="AQ152" s="25">
        <v>46.93</v>
      </c>
      <c r="AR152" s="25">
        <v>224.39</v>
      </c>
      <c r="AS152" s="25">
        <v>139.16999999999999</v>
      </c>
      <c r="AT152" s="25">
        <v>194.18</v>
      </c>
      <c r="AU152" s="25">
        <v>160.19999999999999</v>
      </c>
      <c r="AV152" s="25">
        <v>84.15</v>
      </c>
      <c r="AW152" s="25">
        <v>148.87</v>
      </c>
      <c r="AX152" s="25">
        <v>1244.94</v>
      </c>
      <c r="AY152" s="25">
        <v>0</v>
      </c>
      <c r="AZ152" s="25">
        <v>405.63</v>
      </c>
      <c r="BA152" s="25">
        <v>176.38</v>
      </c>
      <c r="BB152" s="25">
        <v>117.05</v>
      </c>
      <c r="BC152" s="25">
        <v>92.78</v>
      </c>
      <c r="BD152" s="25">
        <v>0</v>
      </c>
      <c r="BE152" s="25">
        <v>0</v>
      </c>
      <c r="BF152" s="25">
        <v>0</v>
      </c>
      <c r="BG152" s="25">
        <v>0</v>
      </c>
      <c r="BH152" s="25">
        <v>0</v>
      </c>
      <c r="BI152" s="25">
        <v>0</v>
      </c>
      <c r="BJ152" s="25">
        <v>0</v>
      </c>
      <c r="BK152" s="25">
        <v>0.05</v>
      </c>
      <c r="BL152" s="25">
        <v>0</v>
      </c>
      <c r="BM152" s="25">
        <v>0</v>
      </c>
      <c r="BN152" s="25">
        <v>0</v>
      </c>
      <c r="BO152" s="25">
        <v>0</v>
      </c>
      <c r="BP152" s="25">
        <v>0</v>
      </c>
      <c r="BQ152" s="25">
        <v>0</v>
      </c>
      <c r="BR152" s="25">
        <v>0</v>
      </c>
      <c r="BS152" s="25">
        <v>0.04</v>
      </c>
      <c r="BT152" s="25">
        <v>0</v>
      </c>
      <c r="BU152" s="25">
        <v>0</v>
      </c>
      <c r="BV152" s="25">
        <v>0.17</v>
      </c>
      <c r="BW152" s="25">
        <v>0.01</v>
      </c>
      <c r="BX152" s="25">
        <v>0</v>
      </c>
      <c r="BY152" s="25">
        <v>0</v>
      </c>
      <c r="BZ152" s="25">
        <v>0</v>
      </c>
      <c r="CA152" s="25">
        <v>0</v>
      </c>
      <c r="CB152" s="25">
        <v>24.24</v>
      </c>
      <c r="CD152" s="25">
        <v>0</v>
      </c>
      <c r="CF152" s="25">
        <v>0</v>
      </c>
      <c r="CG152" s="25">
        <v>0</v>
      </c>
      <c r="CH152" s="25">
        <v>0</v>
      </c>
      <c r="CI152" s="25">
        <v>0</v>
      </c>
      <c r="CJ152" s="25">
        <v>0</v>
      </c>
      <c r="CK152" s="25">
        <v>0</v>
      </c>
      <c r="CL152" s="25">
        <v>0</v>
      </c>
      <c r="CM152" s="25">
        <v>0</v>
      </c>
      <c r="CN152" s="25">
        <v>0</v>
      </c>
      <c r="CO152" s="25">
        <v>0</v>
      </c>
      <c r="CP152" s="25">
        <v>0</v>
      </c>
    </row>
    <row r="153" spans="1:94" s="29" customFormat="1" x14ac:dyDescent="0.25">
      <c r="B153" s="30" t="s">
        <v>95</v>
      </c>
      <c r="C153" s="29">
        <f>C152+C151+C150+C149+C148+C147</f>
        <v>823</v>
      </c>
      <c r="D153" s="29">
        <v>37.090000000000003</v>
      </c>
      <c r="E153" s="29">
        <v>24.05</v>
      </c>
      <c r="F153" s="29">
        <v>32.01</v>
      </c>
      <c r="G153" s="29">
        <v>14.65</v>
      </c>
      <c r="H153" s="29">
        <v>111.22</v>
      </c>
      <c r="I153" s="35">
        <v>877.89</v>
      </c>
      <c r="J153" s="29">
        <v>10.36</v>
      </c>
      <c r="K153" s="29">
        <v>9.16</v>
      </c>
      <c r="L153" s="29">
        <v>0</v>
      </c>
      <c r="M153" s="29">
        <v>0</v>
      </c>
      <c r="N153" s="29">
        <v>10.4</v>
      </c>
      <c r="O153" s="29">
        <v>92.79</v>
      </c>
      <c r="P153" s="29">
        <v>8.0299999999999994</v>
      </c>
      <c r="Q153" s="29">
        <v>0</v>
      </c>
      <c r="R153" s="29">
        <v>0</v>
      </c>
      <c r="S153" s="29">
        <v>1.08</v>
      </c>
      <c r="T153" s="29">
        <v>8.2799999999999994</v>
      </c>
      <c r="U153" s="29">
        <v>928.93</v>
      </c>
      <c r="V153" s="29">
        <v>1496.13</v>
      </c>
      <c r="W153" s="29">
        <v>140.88</v>
      </c>
      <c r="X153" s="29">
        <v>104.36</v>
      </c>
      <c r="Y153" s="29">
        <v>430.14</v>
      </c>
      <c r="Z153" s="29">
        <v>5.43</v>
      </c>
      <c r="AA153" s="29">
        <v>54.78</v>
      </c>
      <c r="AB153" s="29">
        <v>2961.44</v>
      </c>
      <c r="AC153" s="29">
        <v>774.34</v>
      </c>
      <c r="AD153" s="29">
        <v>8.24</v>
      </c>
      <c r="AE153" s="29">
        <v>0.36</v>
      </c>
      <c r="AF153" s="29">
        <v>0.4</v>
      </c>
      <c r="AG153" s="29">
        <v>10.220000000000001</v>
      </c>
      <c r="AH153" s="29">
        <v>23.73</v>
      </c>
      <c r="AI153" s="29">
        <v>19.05</v>
      </c>
      <c r="AJ153" s="29">
        <v>0</v>
      </c>
      <c r="AK153" s="29">
        <v>126.02</v>
      </c>
      <c r="AL153" s="29">
        <v>118.95</v>
      </c>
      <c r="AM153" s="29">
        <v>965.55</v>
      </c>
      <c r="AN153" s="29">
        <v>508.18</v>
      </c>
      <c r="AO153" s="29">
        <v>201.57</v>
      </c>
      <c r="AP153" s="29">
        <v>448.63</v>
      </c>
      <c r="AQ153" s="29">
        <v>169.89</v>
      </c>
      <c r="AR153" s="29">
        <v>667.72</v>
      </c>
      <c r="AS153" s="29">
        <v>478.94</v>
      </c>
      <c r="AT153" s="29">
        <v>764.02</v>
      </c>
      <c r="AU153" s="29">
        <v>621.63</v>
      </c>
      <c r="AV153" s="29">
        <v>223.67</v>
      </c>
      <c r="AW153" s="29">
        <v>460.64</v>
      </c>
      <c r="AX153" s="29">
        <v>3263.25</v>
      </c>
      <c r="AY153" s="29">
        <v>0</v>
      </c>
      <c r="AZ153" s="29">
        <v>948.21</v>
      </c>
      <c r="BA153" s="29">
        <v>502.54</v>
      </c>
      <c r="BB153" s="29">
        <v>419.77</v>
      </c>
      <c r="BC153" s="29">
        <v>241.59</v>
      </c>
      <c r="BD153" s="29">
        <v>7.0000000000000007E-2</v>
      </c>
      <c r="BE153" s="29">
        <v>0.03</v>
      </c>
      <c r="BF153" s="29">
        <v>0.02</v>
      </c>
      <c r="BG153" s="29">
        <v>0.04</v>
      </c>
      <c r="BH153" s="29">
        <v>0.04</v>
      </c>
      <c r="BI153" s="29">
        <v>0.23</v>
      </c>
      <c r="BJ153" s="29">
        <v>0</v>
      </c>
      <c r="BK153" s="29">
        <v>1.47</v>
      </c>
      <c r="BL153" s="29">
        <v>0</v>
      </c>
      <c r="BM153" s="29">
        <v>0.66</v>
      </c>
      <c r="BN153" s="29">
        <v>7.0000000000000007E-2</v>
      </c>
      <c r="BO153" s="29">
        <v>0.08</v>
      </c>
      <c r="BP153" s="29">
        <v>0</v>
      </c>
      <c r="BQ153" s="29">
        <v>0.04</v>
      </c>
      <c r="BR153" s="29">
        <v>0.08</v>
      </c>
      <c r="BS153" s="29">
        <v>3.47</v>
      </c>
      <c r="BT153" s="29">
        <v>0</v>
      </c>
      <c r="BU153" s="29">
        <v>0</v>
      </c>
      <c r="BV153" s="29">
        <v>8.11</v>
      </c>
      <c r="BW153" s="29">
        <v>0.04</v>
      </c>
      <c r="BX153" s="29">
        <v>0</v>
      </c>
      <c r="BY153" s="29">
        <v>0</v>
      </c>
      <c r="BZ153" s="29">
        <v>0</v>
      </c>
      <c r="CA153" s="29">
        <v>0</v>
      </c>
      <c r="CB153" s="29">
        <v>920.1</v>
      </c>
      <c r="CC153" s="29">
        <f>$I$153/$I$154*100</f>
        <v>100</v>
      </c>
      <c r="CD153" s="29">
        <v>548.35</v>
      </c>
      <c r="CF153" s="29">
        <v>0</v>
      </c>
      <c r="CG153" s="29">
        <v>0</v>
      </c>
      <c r="CH153" s="29">
        <v>0</v>
      </c>
      <c r="CI153" s="29">
        <v>0</v>
      </c>
      <c r="CJ153" s="29">
        <v>0</v>
      </c>
      <c r="CK153" s="29">
        <v>0</v>
      </c>
      <c r="CL153" s="29">
        <v>0</v>
      </c>
      <c r="CM153" s="29">
        <v>0</v>
      </c>
      <c r="CN153" s="29">
        <v>0</v>
      </c>
      <c r="CO153" s="29">
        <v>0</v>
      </c>
      <c r="CP153" s="29">
        <v>1.1299999999999999</v>
      </c>
    </row>
    <row r="154" spans="1:94" s="29" customFormat="1" x14ac:dyDescent="0.25">
      <c r="B154" s="30" t="s">
        <v>96</v>
      </c>
      <c r="D154" s="29">
        <v>37.090000000000003</v>
      </c>
      <c r="E154" s="29">
        <v>24.05</v>
      </c>
      <c r="F154" s="29">
        <v>32.01</v>
      </c>
      <c r="G154" s="29">
        <v>14.65</v>
      </c>
      <c r="H154" s="29">
        <v>111.22</v>
      </c>
      <c r="I154" s="35">
        <v>877.89</v>
      </c>
      <c r="J154" s="29">
        <v>10.36</v>
      </c>
      <c r="K154" s="29">
        <v>9.16</v>
      </c>
      <c r="L154" s="29">
        <v>0</v>
      </c>
      <c r="M154" s="29">
        <v>0</v>
      </c>
      <c r="N154" s="29">
        <v>10.4</v>
      </c>
      <c r="O154" s="29">
        <v>92.79</v>
      </c>
      <c r="P154" s="29">
        <v>8.0299999999999994</v>
      </c>
      <c r="Q154" s="29">
        <v>0</v>
      </c>
      <c r="R154" s="29">
        <v>0</v>
      </c>
      <c r="S154" s="29">
        <v>1.08</v>
      </c>
      <c r="T154" s="29">
        <v>8.2799999999999994</v>
      </c>
      <c r="U154" s="29">
        <v>928.93</v>
      </c>
      <c r="V154" s="29">
        <v>1496.13</v>
      </c>
      <c r="W154" s="29">
        <v>140.88</v>
      </c>
      <c r="X154" s="29">
        <v>104.36</v>
      </c>
      <c r="Y154" s="29">
        <v>430.14</v>
      </c>
      <c r="Z154" s="29">
        <v>5.43</v>
      </c>
      <c r="AA154" s="29">
        <v>54.78</v>
      </c>
      <c r="AB154" s="29">
        <v>2961.44</v>
      </c>
      <c r="AC154" s="29">
        <v>774.34</v>
      </c>
      <c r="AD154" s="29">
        <v>8.24</v>
      </c>
      <c r="AE154" s="29">
        <v>0.36</v>
      </c>
      <c r="AF154" s="29">
        <v>0.4</v>
      </c>
      <c r="AG154" s="29">
        <v>10.220000000000001</v>
      </c>
      <c r="AH154" s="29">
        <v>23.73</v>
      </c>
      <c r="AI154" s="29">
        <v>19.05</v>
      </c>
      <c r="AJ154" s="29">
        <v>0</v>
      </c>
      <c r="AK154" s="29">
        <v>126.02</v>
      </c>
      <c r="AL154" s="29">
        <v>118.95</v>
      </c>
      <c r="AM154" s="29">
        <v>965.55</v>
      </c>
      <c r="AN154" s="29">
        <v>508.18</v>
      </c>
      <c r="AO154" s="29">
        <v>201.57</v>
      </c>
      <c r="AP154" s="29">
        <v>448.63</v>
      </c>
      <c r="AQ154" s="29">
        <v>169.89</v>
      </c>
      <c r="AR154" s="29">
        <v>667.72</v>
      </c>
      <c r="AS154" s="29">
        <v>478.94</v>
      </c>
      <c r="AT154" s="29">
        <v>764.02</v>
      </c>
      <c r="AU154" s="29">
        <v>621.63</v>
      </c>
      <c r="AV154" s="29">
        <v>223.67</v>
      </c>
      <c r="AW154" s="29">
        <v>460.64</v>
      </c>
      <c r="AX154" s="29">
        <v>3263.25</v>
      </c>
      <c r="AY154" s="29">
        <v>0</v>
      </c>
      <c r="AZ154" s="29">
        <v>948.21</v>
      </c>
      <c r="BA154" s="29">
        <v>502.54</v>
      </c>
      <c r="BB154" s="29">
        <v>419.77</v>
      </c>
      <c r="BC154" s="29">
        <v>241.59</v>
      </c>
      <c r="BD154" s="29">
        <v>7.0000000000000007E-2</v>
      </c>
      <c r="BE154" s="29">
        <v>0.03</v>
      </c>
      <c r="BF154" s="29">
        <v>0.02</v>
      </c>
      <c r="BG154" s="29">
        <v>0.04</v>
      </c>
      <c r="BH154" s="29">
        <v>0.04</v>
      </c>
      <c r="BI154" s="29">
        <v>0.23</v>
      </c>
      <c r="BJ154" s="29">
        <v>0</v>
      </c>
      <c r="BK154" s="29">
        <v>1.47</v>
      </c>
      <c r="BL154" s="29">
        <v>0</v>
      </c>
      <c r="BM154" s="29">
        <v>0.66</v>
      </c>
      <c r="BN154" s="29">
        <v>7.0000000000000007E-2</v>
      </c>
      <c r="BO154" s="29">
        <v>0.08</v>
      </c>
      <c r="BP154" s="29">
        <v>0</v>
      </c>
      <c r="BQ154" s="29">
        <v>0.04</v>
      </c>
      <c r="BR154" s="29">
        <v>0.08</v>
      </c>
      <c r="BS154" s="29">
        <v>3.47</v>
      </c>
      <c r="BT154" s="29">
        <v>0</v>
      </c>
      <c r="BU154" s="29">
        <v>0</v>
      </c>
      <c r="BV154" s="29">
        <v>8.11</v>
      </c>
      <c r="BW154" s="29">
        <v>0.04</v>
      </c>
      <c r="BX154" s="29">
        <v>0</v>
      </c>
      <c r="BY154" s="29">
        <v>0</v>
      </c>
      <c r="BZ154" s="29">
        <v>0</v>
      </c>
      <c r="CA154" s="29">
        <v>0</v>
      </c>
      <c r="CB154" s="29">
        <v>920.1</v>
      </c>
      <c r="CD154" s="29">
        <v>548.35</v>
      </c>
      <c r="CF154" s="29">
        <v>0</v>
      </c>
      <c r="CG154" s="29">
        <v>0</v>
      </c>
      <c r="CH154" s="29">
        <v>0</v>
      </c>
      <c r="CI154" s="29">
        <v>0</v>
      </c>
      <c r="CJ154" s="29">
        <v>0</v>
      </c>
      <c r="CK154" s="29">
        <v>0</v>
      </c>
      <c r="CL154" s="29">
        <v>0</v>
      </c>
      <c r="CM154" s="29">
        <v>0</v>
      </c>
      <c r="CN154" s="29">
        <v>0</v>
      </c>
      <c r="CO154" s="29">
        <v>0</v>
      </c>
      <c r="CP154" s="29">
        <v>1.1299999999999999</v>
      </c>
    </row>
    <row r="155" spans="1:94" x14ac:dyDescent="0.25">
      <c r="B155" s="24" t="s">
        <v>142</v>
      </c>
    </row>
    <row r="156" spans="1:94" x14ac:dyDescent="0.25">
      <c r="B156" s="24" t="s">
        <v>89</v>
      </c>
    </row>
    <row r="157" spans="1:94" s="27" customFormat="1" ht="31.5" x14ac:dyDescent="0.25">
      <c r="A157" s="27" t="str">
        <f>"87"</f>
        <v>87</v>
      </c>
      <c r="B157" s="28" t="s">
        <v>143</v>
      </c>
      <c r="C157" s="27" t="str">
        <f>"250"</f>
        <v>250</v>
      </c>
      <c r="D157" s="27">
        <v>2.94</v>
      </c>
      <c r="E157" s="27">
        <v>0.02</v>
      </c>
      <c r="F157" s="27">
        <v>3.1</v>
      </c>
      <c r="G157" s="27">
        <v>0.37</v>
      </c>
      <c r="H157" s="27">
        <v>13.76</v>
      </c>
      <c r="I157" s="33">
        <v>90.660431749999987</v>
      </c>
      <c r="J157" s="27">
        <v>2.0299999999999998</v>
      </c>
      <c r="K157" s="27">
        <v>0.09</v>
      </c>
      <c r="L157" s="27">
        <v>0</v>
      </c>
      <c r="M157" s="27">
        <v>0</v>
      </c>
      <c r="N157" s="27">
        <v>2.2000000000000002</v>
      </c>
      <c r="O157" s="27">
        <v>10.36</v>
      </c>
      <c r="P157" s="27">
        <v>1.2</v>
      </c>
      <c r="Q157" s="27">
        <v>0</v>
      </c>
      <c r="R157" s="27">
        <v>0</v>
      </c>
      <c r="S157" s="27">
        <v>7.0000000000000007E-2</v>
      </c>
      <c r="T157" s="27">
        <v>0.79</v>
      </c>
      <c r="U157" s="27">
        <v>4.6100000000000003</v>
      </c>
      <c r="V157" s="27">
        <v>48.07</v>
      </c>
      <c r="W157" s="27">
        <v>7.21</v>
      </c>
      <c r="X157" s="27">
        <v>8.65</v>
      </c>
      <c r="Y157" s="27">
        <v>19.72</v>
      </c>
      <c r="Z157" s="27">
        <v>0.22</v>
      </c>
      <c r="AA157" s="27">
        <v>13.28</v>
      </c>
      <c r="AB157" s="27">
        <v>1547.4</v>
      </c>
      <c r="AC157" s="27">
        <v>344.49</v>
      </c>
      <c r="AD157" s="27">
        <v>0.14000000000000001</v>
      </c>
      <c r="AE157" s="27">
        <v>0.01</v>
      </c>
      <c r="AF157" s="27">
        <v>0.02</v>
      </c>
      <c r="AG157" s="27">
        <v>0.21</v>
      </c>
      <c r="AH157" s="27">
        <v>0.4</v>
      </c>
      <c r="AI157" s="27">
        <v>0.71</v>
      </c>
      <c r="AJ157" s="27">
        <v>0</v>
      </c>
      <c r="AK157" s="27">
        <v>27.13</v>
      </c>
      <c r="AL157" s="27">
        <v>21.66</v>
      </c>
      <c r="AM157" s="27">
        <v>37.42</v>
      </c>
      <c r="AN157" s="27">
        <v>18.93</v>
      </c>
      <c r="AO157" s="27">
        <v>9.26</v>
      </c>
      <c r="AP157" s="27">
        <v>17.149999999999999</v>
      </c>
      <c r="AQ157" s="27">
        <v>6.86</v>
      </c>
      <c r="AR157" s="27">
        <v>22.97</v>
      </c>
      <c r="AS157" s="27">
        <v>26.33</v>
      </c>
      <c r="AT157" s="27">
        <v>30.71</v>
      </c>
      <c r="AU157" s="27">
        <v>46.96</v>
      </c>
      <c r="AV157" s="27">
        <v>10.89</v>
      </c>
      <c r="AW157" s="27">
        <v>19.93</v>
      </c>
      <c r="AX157" s="27">
        <v>94.9</v>
      </c>
      <c r="AY157" s="27">
        <v>0</v>
      </c>
      <c r="AZ157" s="27">
        <v>21.08</v>
      </c>
      <c r="BA157" s="27">
        <v>21.67</v>
      </c>
      <c r="BB157" s="27">
        <v>17.260000000000002</v>
      </c>
      <c r="BC157" s="27">
        <v>8.4600000000000009</v>
      </c>
      <c r="BD157" s="27">
        <v>0.12</v>
      </c>
      <c r="BE157" s="27">
        <v>0.03</v>
      </c>
      <c r="BF157" s="27">
        <v>0.02</v>
      </c>
      <c r="BG157" s="27">
        <v>0.06</v>
      </c>
      <c r="BH157" s="27">
        <v>0.08</v>
      </c>
      <c r="BI157" s="27">
        <v>0.26</v>
      </c>
      <c r="BJ157" s="27">
        <v>0</v>
      </c>
      <c r="BK157" s="27">
        <v>0.82</v>
      </c>
      <c r="BL157" s="27">
        <v>0</v>
      </c>
      <c r="BM157" s="27">
        <v>0.25</v>
      </c>
      <c r="BN157" s="27">
        <v>0</v>
      </c>
      <c r="BO157" s="27">
        <v>0</v>
      </c>
      <c r="BP157" s="27">
        <v>0</v>
      </c>
      <c r="BQ157" s="27">
        <v>0.03</v>
      </c>
      <c r="BR157" s="27">
        <v>0.09</v>
      </c>
      <c r="BS157" s="27">
        <v>0.77</v>
      </c>
      <c r="BT157" s="27">
        <v>0</v>
      </c>
      <c r="BU157" s="27">
        <v>0</v>
      </c>
      <c r="BV157" s="27">
        <v>0.05</v>
      </c>
      <c r="BW157" s="27">
        <v>0</v>
      </c>
      <c r="BX157" s="27">
        <v>0</v>
      </c>
      <c r="BY157" s="27">
        <v>0</v>
      </c>
      <c r="BZ157" s="27">
        <v>0</v>
      </c>
      <c r="CA157" s="27">
        <v>0</v>
      </c>
      <c r="CB157" s="27">
        <v>282.57</v>
      </c>
      <c r="CD157" s="27">
        <v>271.18</v>
      </c>
      <c r="CF157" s="27">
        <v>0</v>
      </c>
      <c r="CG157" s="27">
        <v>0</v>
      </c>
      <c r="CH157" s="27">
        <v>0</v>
      </c>
      <c r="CI157" s="27">
        <v>0</v>
      </c>
      <c r="CJ157" s="27">
        <v>0</v>
      </c>
      <c r="CK157" s="27">
        <v>0</v>
      </c>
      <c r="CL157" s="27">
        <v>0</v>
      </c>
      <c r="CM157" s="27">
        <v>0</v>
      </c>
      <c r="CN157" s="27">
        <v>0</v>
      </c>
      <c r="CO157" s="27">
        <v>0</v>
      </c>
      <c r="CP157" s="27">
        <v>0</v>
      </c>
    </row>
    <row r="158" spans="1:94" s="27" customFormat="1" ht="31.5" x14ac:dyDescent="0.25">
      <c r="A158" s="27" t="str">
        <f>"37/8"</f>
        <v>37/8</v>
      </c>
      <c r="B158" s="28" t="s">
        <v>90</v>
      </c>
      <c r="C158" s="27" t="str">
        <f>"90"</f>
        <v>90</v>
      </c>
      <c r="D158" s="27">
        <v>8.7100000000000009</v>
      </c>
      <c r="E158" s="27">
        <v>6.43</v>
      </c>
      <c r="F158" s="27">
        <v>17.34</v>
      </c>
      <c r="G158" s="27">
        <v>0.2</v>
      </c>
      <c r="H158" s="27">
        <v>11.95</v>
      </c>
      <c r="I158" s="33">
        <v>234.08757992731728</v>
      </c>
      <c r="J158" s="27">
        <v>7.78</v>
      </c>
      <c r="K158" s="27">
        <v>0.1</v>
      </c>
      <c r="L158" s="27">
        <v>0</v>
      </c>
      <c r="M158" s="27">
        <v>0</v>
      </c>
      <c r="N158" s="27">
        <v>2.69</v>
      </c>
      <c r="O158" s="27">
        <v>8.09</v>
      </c>
      <c r="P158" s="27">
        <v>1.18</v>
      </c>
      <c r="Q158" s="27">
        <v>0</v>
      </c>
      <c r="R158" s="27">
        <v>0</v>
      </c>
      <c r="S158" s="27">
        <v>0.1</v>
      </c>
      <c r="T158" s="27">
        <v>1.73</v>
      </c>
      <c r="U158" s="27">
        <v>308.68</v>
      </c>
      <c r="V158" s="27">
        <v>154.01</v>
      </c>
      <c r="W158" s="27">
        <v>32.06</v>
      </c>
      <c r="X158" s="27">
        <v>19.91</v>
      </c>
      <c r="Y158" s="27">
        <v>108.15</v>
      </c>
      <c r="Z158" s="27">
        <v>1.25</v>
      </c>
      <c r="AA158" s="27">
        <v>21.6</v>
      </c>
      <c r="AB158" s="27">
        <v>14.77</v>
      </c>
      <c r="AC158" s="27">
        <v>24.24</v>
      </c>
      <c r="AD158" s="27">
        <v>0.49</v>
      </c>
      <c r="AE158" s="27">
        <v>0.25</v>
      </c>
      <c r="AF158" s="27">
        <v>0.1</v>
      </c>
      <c r="AG158" s="27">
        <v>1.4</v>
      </c>
      <c r="AH158" s="27">
        <v>3.3</v>
      </c>
      <c r="AI158" s="27">
        <v>2.2799999999999998</v>
      </c>
      <c r="AJ158" s="27">
        <v>0</v>
      </c>
      <c r="AK158" s="27">
        <v>384.23</v>
      </c>
      <c r="AL158" s="27">
        <v>330.97</v>
      </c>
      <c r="AM158" s="27">
        <v>510.31</v>
      </c>
      <c r="AN158" s="27">
        <v>558.41999999999996</v>
      </c>
      <c r="AO158" s="27">
        <v>157.94999999999999</v>
      </c>
      <c r="AP158" s="27">
        <v>301.76</v>
      </c>
      <c r="AQ158" s="27">
        <v>90.27</v>
      </c>
      <c r="AR158" s="27">
        <v>276.86</v>
      </c>
      <c r="AS158" s="27">
        <v>336.32</v>
      </c>
      <c r="AT158" s="27">
        <v>382.4</v>
      </c>
      <c r="AU158" s="27">
        <v>569.45000000000005</v>
      </c>
      <c r="AV158" s="27">
        <v>249.45</v>
      </c>
      <c r="AW158" s="27">
        <v>303.32</v>
      </c>
      <c r="AX158" s="27">
        <v>1021.84</v>
      </c>
      <c r="AY158" s="27">
        <v>71.819999999999993</v>
      </c>
      <c r="AZ158" s="27">
        <v>300.66000000000003</v>
      </c>
      <c r="BA158" s="27">
        <v>272.87</v>
      </c>
      <c r="BB158" s="27">
        <v>249.94</v>
      </c>
      <c r="BC158" s="27">
        <v>85.83</v>
      </c>
      <c r="BD158" s="27">
        <v>0.12</v>
      </c>
      <c r="BE158" s="27">
        <v>0.05</v>
      </c>
      <c r="BF158" s="27">
        <v>0.03</v>
      </c>
      <c r="BG158" s="27">
        <v>7.0000000000000007E-2</v>
      </c>
      <c r="BH158" s="27">
        <v>7.0000000000000007E-2</v>
      </c>
      <c r="BI158" s="27">
        <v>0.34</v>
      </c>
      <c r="BJ158" s="27">
        <v>0</v>
      </c>
      <c r="BK158" s="27">
        <v>0.96</v>
      </c>
      <c r="BL158" s="27">
        <v>0</v>
      </c>
      <c r="BM158" s="27">
        <v>0.3</v>
      </c>
      <c r="BN158" s="27">
        <v>0</v>
      </c>
      <c r="BO158" s="27">
        <v>0</v>
      </c>
      <c r="BP158" s="27">
        <v>0</v>
      </c>
      <c r="BQ158" s="27">
        <v>7.0000000000000007E-2</v>
      </c>
      <c r="BR158" s="27">
        <v>0.1</v>
      </c>
      <c r="BS158" s="27">
        <v>0.79</v>
      </c>
      <c r="BT158" s="27">
        <v>0</v>
      </c>
      <c r="BU158" s="27">
        <v>0</v>
      </c>
      <c r="BV158" s="27">
        <v>0.06</v>
      </c>
      <c r="BW158" s="27">
        <v>0</v>
      </c>
      <c r="BX158" s="27">
        <v>0</v>
      </c>
      <c r="BY158" s="27">
        <v>0</v>
      </c>
      <c r="BZ158" s="27">
        <v>0</v>
      </c>
      <c r="CA158" s="27">
        <v>0</v>
      </c>
      <c r="CB158" s="27">
        <v>59.1</v>
      </c>
      <c r="CD158" s="27">
        <v>24.06</v>
      </c>
      <c r="CF158" s="27">
        <v>0</v>
      </c>
      <c r="CG158" s="27">
        <v>0</v>
      </c>
      <c r="CH158" s="27">
        <v>0</v>
      </c>
      <c r="CI158" s="27">
        <v>0</v>
      </c>
      <c r="CJ158" s="27">
        <v>0</v>
      </c>
      <c r="CK158" s="27">
        <v>0</v>
      </c>
      <c r="CL158" s="27">
        <v>0</v>
      </c>
      <c r="CM158" s="27">
        <v>0</v>
      </c>
      <c r="CN158" s="27">
        <v>0</v>
      </c>
      <c r="CO158" s="27">
        <v>0</v>
      </c>
      <c r="CP158" s="27">
        <v>0.74</v>
      </c>
    </row>
    <row r="159" spans="1:94" s="27" customFormat="1" x14ac:dyDescent="0.25">
      <c r="A159" s="27" t="str">
        <f>"3/4"</f>
        <v>3/4</v>
      </c>
      <c r="B159" s="28" t="s">
        <v>91</v>
      </c>
      <c r="C159" s="27" t="str">
        <f>"150"</f>
        <v>150</v>
      </c>
      <c r="D159" s="27">
        <v>5.43</v>
      </c>
      <c r="E159" s="27">
        <v>0.03</v>
      </c>
      <c r="F159" s="27">
        <v>3.85</v>
      </c>
      <c r="G159" s="27">
        <v>1.19</v>
      </c>
      <c r="H159" s="27">
        <v>23.84</v>
      </c>
      <c r="I159" s="33">
        <v>142.23301049999998</v>
      </c>
      <c r="J159" s="27">
        <v>1.99</v>
      </c>
      <c r="K159" s="27">
        <v>0.08</v>
      </c>
      <c r="L159" s="27">
        <v>0</v>
      </c>
      <c r="M159" s="27">
        <v>0</v>
      </c>
      <c r="N159" s="27">
        <v>0.55000000000000004</v>
      </c>
      <c r="O159" s="27">
        <v>19.34</v>
      </c>
      <c r="P159" s="27">
        <v>3.95</v>
      </c>
      <c r="Q159" s="27">
        <v>0</v>
      </c>
      <c r="R159" s="27">
        <v>0</v>
      </c>
      <c r="S159" s="27">
        <v>0</v>
      </c>
      <c r="T159" s="27">
        <v>1.05</v>
      </c>
      <c r="U159" s="27">
        <v>145.36000000000001</v>
      </c>
      <c r="V159" s="27">
        <v>139.4</v>
      </c>
      <c r="W159" s="27">
        <v>9.34</v>
      </c>
      <c r="X159" s="27">
        <v>69.900000000000006</v>
      </c>
      <c r="Y159" s="27">
        <v>103.16</v>
      </c>
      <c r="Z159" s="27">
        <v>2.41</v>
      </c>
      <c r="AA159" s="27">
        <v>15</v>
      </c>
      <c r="AB159" s="27">
        <v>13.43</v>
      </c>
      <c r="AC159" s="27">
        <v>17.61</v>
      </c>
      <c r="AD159" s="27">
        <v>0.33</v>
      </c>
      <c r="AE159" s="27">
        <v>0.13</v>
      </c>
      <c r="AF159" s="27">
        <v>7.0000000000000007E-2</v>
      </c>
      <c r="AG159" s="27">
        <v>1.32</v>
      </c>
      <c r="AH159" s="27">
        <v>2.65</v>
      </c>
      <c r="AI159" s="27">
        <v>0</v>
      </c>
      <c r="AJ159" s="27">
        <v>0</v>
      </c>
      <c r="AK159" s="27">
        <v>1.54</v>
      </c>
      <c r="AL159" s="27">
        <v>1.51</v>
      </c>
      <c r="AM159" s="27">
        <v>271.10000000000002</v>
      </c>
      <c r="AN159" s="27">
        <v>192.53</v>
      </c>
      <c r="AO159" s="27">
        <v>115.87</v>
      </c>
      <c r="AP159" s="27">
        <v>145.79</v>
      </c>
      <c r="AQ159" s="27">
        <v>66.41</v>
      </c>
      <c r="AR159" s="27">
        <v>214.75</v>
      </c>
      <c r="AS159" s="27">
        <v>210.21</v>
      </c>
      <c r="AT159" s="27">
        <v>404.32</v>
      </c>
      <c r="AU159" s="27">
        <v>398.98</v>
      </c>
      <c r="AV159" s="27">
        <v>109.33</v>
      </c>
      <c r="AW159" s="27">
        <v>260.19</v>
      </c>
      <c r="AX159" s="27">
        <v>819.16</v>
      </c>
      <c r="AY159" s="27">
        <v>0</v>
      </c>
      <c r="AZ159" s="27">
        <v>181.84</v>
      </c>
      <c r="BA159" s="27">
        <v>220.24</v>
      </c>
      <c r="BB159" s="27">
        <v>156.41</v>
      </c>
      <c r="BC159" s="27">
        <v>119.22</v>
      </c>
      <c r="BD159" s="27">
        <v>0.1</v>
      </c>
      <c r="BE159" s="27">
        <v>0.05</v>
      </c>
      <c r="BF159" s="27">
        <v>0.02</v>
      </c>
      <c r="BG159" s="27">
        <v>0.06</v>
      </c>
      <c r="BH159" s="27">
        <v>0.06</v>
      </c>
      <c r="BI159" s="27">
        <v>0.3</v>
      </c>
      <c r="BJ159" s="27">
        <v>0</v>
      </c>
      <c r="BK159" s="27">
        <v>1</v>
      </c>
      <c r="BL159" s="27">
        <v>0</v>
      </c>
      <c r="BM159" s="27">
        <v>0.27</v>
      </c>
      <c r="BN159" s="27">
        <v>0</v>
      </c>
      <c r="BO159" s="27">
        <v>0</v>
      </c>
      <c r="BP159" s="27">
        <v>0</v>
      </c>
      <c r="BQ159" s="27">
        <v>0.06</v>
      </c>
      <c r="BR159" s="27">
        <v>0.09</v>
      </c>
      <c r="BS159" s="27">
        <v>1.05</v>
      </c>
      <c r="BT159" s="27">
        <v>0.01</v>
      </c>
      <c r="BU159" s="27">
        <v>0</v>
      </c>
      <c r="BV159" s="27">
        <v>0.41</v>
      </c>
      <c r="BW159" s="27">
        <v>0.04</v>
      </c>
      <c r="BX159" s="27">
        <v>0</v>
      </c>
      <c r="BY159" s="27">
        <v>0</v>
      </c>
      <c r="BZ159" s="27">
        <v>0</v>
      </c>
      <c r="CA159" s="27">
        <v>0</v>
      </c>
      <c r="CB159" s="27">
        <v>126.08</v>
      </c>
      <c r="CD159" s="27">
        <v>17.239999999999998</v>
      </c>
      <c r="CF159" s="27">
        <v>0</v>
      </c>
      <c r="CG159" s="27">
        <v>0</v>
      </c>
      <c r="CH159" s="27">
        <v>0</v>
      </c>
      <c r="CI159" s="27">
        <v>0</v>
      </c>
      <c r="CJ159" s="27">
        <v>0</v>
      </c>
      <c r="CK159" s="27">
        <v>0</v>
      </c>
      <c r="CL159" s="27">
        <v>0</v>
      </c>
      <c r="CM159" s="27">
        <v>0</v>
      </c>
      <c r="CN159" s="27">
        <v>0</v>
      </c>
      <c r="CO159" s="27">
        <v>0</v>
      </c>
      <c r="CP159" s="27">
        <v>0.38</v>
      </c>
    </row>
    <row r="160" spans="1:94" s="27" customFormat="1" x14ac:dyDescent="0.25">
      <c r="A160" s="27" t="str">
        <f>"6/10"</f>
        <v>6/10</v>
      </c>
      <c r="B160" s="28" t="s">
        <v>101</v>
      </c>
      <c r="C160" s="27" t="str">
        <f>"200"</f>
        <v>200</v>
      </c>
      <c r="D160" s="27">
        <v>1.02</v>
      </c>
      <c r="E160" s="27">
        <v>0</v>
      </c>
      <c r="F160" s="27">
        <v>0.06</v>
      </c>
      <c r="G160" s="27">
        <v>0.06</v>
      </c>
      <c r="H160" s="27">
        <v>23.18</v>
      </c>
      <c r="I160" s="33">
        <v>87.598919999999993</v>
      </c>
      <c r="J160" s="27">
        <v>0.02</v>
      </c>
      <c r="K160" s="27">
        <v>0</v>
      </c>
      <c r="L160" s="27">
        <v>0</v>
      </c>
      <c r="M160" s="27">
        <v>0</v>
      </c>
      <c r="N160" s="27">
        <v>19.190000000000001</v>
      </c>
      <c r="O160" s="27">
        <v>0.56999999999999995</v>
      </c>
      <c r="P160" s="27">
        <v>3.42</v>
      </c>
      <c r="Q160" s="27">
        <v>0</v>
      </c>
      <c r="R160" s="27">
        <v>0</v>
      </c>
      <c r="S160" s="27">
        <v>0.3</v>
      </c>
      <c r="T160" s="27">
        <v>0.81</v>
      </c>
      <c r="U160" s="27">
        <v>3.47</v>
      </c>
      <c r="V160" s="27">
        <v>340.26</v>
      </c>
      <c r="W160" s="27">
        <v>31.33</v>
      </c>
      <c r="X160" s="27">
        <v>19.95</v>
      </c>
      <c r="Y160" s="27">
        <v>27.16</v>
      </c>
      <c r="Z160" s="27">
        <v>0.65</v>
      </c>
      <c r="AA160" s="27">
        <v>0</v>
      </c>
      <c r="AB160" s="27">
        <v>630</v>
      </c>
      <c r="AC160" s="27">
        <v>116.6</v>
      </c>
      <c r="AD160" s="27">
        <v>1.1000000000000001</v>
      </c>
      <c r="AE160" s="27">
        <v>0.02</v>
      </c>
      <c r="AF160" s="27">
        <v>0.04</v>
      </c>
      <c r="AG160" s="27">
        <v>0.51</v>
      </c>
      <c r="AH160" s="27">
        <v>0.78</v>
      </c>
      <c r="AI160" s="27">
        <v>0.32</v>
      </c>
      <c r="AJ160" s="27">
        <v>0</v>
      </c>
      <c r="AK160" s="27">
        <v>0</v>
      </c>
      <c r="AL160" s="27">
        <v>0</v>
      </c>
      <c r="AM160" s="27">
        <v>0.01</v>
      </c>
      <c r="AN160" s="27">
        <v>0.02</v>
      </c>
      <c r="AO160" s="27">
        <v>0</v>
      </c>
      <c r="AP160" s="27">
        <v>0.01</v>
      </c>
      <c r="AQ160" s="27">
        <v>0</v>
      </c>
      <c r="AR160" s="27">
        <v>0.01</v>
      </c>
      <c r="AS160" s="27">
        <v>0.01</v>
      </c>
      <c r="AT160" s="27">
        <v>0.01</v>
      </c>
      <c r="AU160" s="27">
        <v>0.06</v>
      </c>
      <c r="AV160" s="27">
        <v>0</v>
      </c>
      <c r="AW160" s="27">
        <v>0.01</v>
      </c>
      <c r="AX160" s="27">
        <v>0.03</v>
      </c>
      <c r="AY160" s="27">
        <v>0</v>
      </c>
      <c r="AZ160" s="27">
        <v>0.02</v>
      </c>
      <c r="BA160" s="27">
        <v>0.01</v>
      </c>
      <c r="BB160" s="27">
        <v>0.01</v>
      </c>
      <c r="BC160" s="27">
        <v>0</v>
      </c>
      <c r="BD160" s="27">
        <v>0</v>
      </c>
      <c r="BE160" s="27">
        <v>0</v>
      </c>
      <c r="BF160" s="27">
        <v>0</v>
      </c>
      <c r="BG160" s="27">
        <v>0</v>
      </c>
      <c r="BH160" s="27">
        <v>0</v>
      </c>
      <c r="BI160" s="27">
        <v>0</v>
      </c>
      <c r="BJ160" s="27">
        <v>0</v>
      </c>
      <c r="BK160" s="27">
        <v>0</v>
      </c>
      <c r="BL160" s="27">
        <v>0</v>
      </c>
      <c r="BM160" s="27">
        <v>0</v>
      </c>
      <c r="BN160" s="27">
        <v>0</v>
      </c>
      <c r="BO160" s="27">
        <v>0</v>
      </c>
      <c r="BP160" s="27">
        <v>0</v>
      </c>
      <c r="BQ160" s="27">
        <v>0</v>
      </c>
      <c r="BR160" s="27">
        <v>0</v>
      </c>
      <c r="BS160" s="27">
        <v>0.01</v>
      </c>
      <c r="BT160" s="27">
        <v>0</v>
      </c>
      <c r="BU160" s="27">
        <v>0</v>
      </c>
      <c r="BV160" s="27">
        <v>0.01</v>
      </c>
      <c r="BW160" s="27">
        <v>0</v>
      </c>
      <c r="BX160" s="27">
        <v>0</v>
      </c>
      <c r="BY160" s="27">
        <v>0</v>
      </c>
      <c r="BZ160" s="27">
        <v>0</v>
      </c>
      <c r="CA160" s="27">
        <v>0</v>
      </c>
      <c r="CB160" s="27">
        <v>214.01</v>
      </c>
      <c r="CD160" s="27">
        <v>105</v>
      </c>
      <c r="CF160" s="27">
        <v>0</v>
      </c>
      <c r="CG160" s="27">
        <v>0</v>
      </c>
      <c r="CH160" s="27">
        <v>0</v>
      </c>
      <c r="CI160" s="27">
        <v>0</v>
      </c>
      <c r="CJ160" s="27">
        <v>0</v>
      </c>
      <c r="CK160" s="27">
        <v>0</v>
      </c>
      <c r="CL160" s="27">
        <v>0</v>
      </c>
      <c r="CM160" s="27">
        <v>0</v>
      </c>
      <c r="CN160" s="27">
        <v>0</v>
      </c>
      <c r="CO160" s="27">
        <v>10</v>
      </c>
      <c r="CP160" s="27">
        <v>0</v>
      </c>
    </row>
    <row r="161" spans="1:94" s="27" customFormat="1" x14ac:dyDescent="0.25">
      <c r="A161" s="27" t="str">
        <f>"-"</f>
        <v>-</v>
      </c>
      <c r="B161" s="28" t="s">
        <v>93</v>
      </c>
      <c r="C161" s="27" t="str">
        <f>"31"</f>
        <v>31</v>
      </c>
      <c r="D161" s="27">
        <v>2.0499999999999998</v>
      </c>
      <c r="E161" s="27">
        <v>0</v>
      </c>
      <c r="F161" s="27">
        <v>0.37</v>
      </c>
      <c r="G161" s="27">
        <v>0.37</v>
      </c>
      <c r="H161" s="27">
        <v>12.93</v>
      </c>
      <c r="I161" s="33">
        <v>59.947799999999994</v>
      </c>
      <c r="J161" s="27">
        <v>0.06</v>
      </c>
      <c r="K161" s="27">
        <v>0</v>
      </c>
      <c r="L161" s="27">
        <v>0</v>
      </c>
      <c r="M161" s="27">
        <v>0</v>
      </c>
      <c r="N161" s="27">
        <v>0.37</v>
      </c>
      <c r="O161" s="27">
        <v>9.98</v>
      </c>
      <c r="P161" s="27">
        <v>2.57</v>
      </c>
      <c r="Q161" s="27">
        <v>0</v>
      </c>
      <c r="R161" s="27">
        <v>0</v>
      </c>
      <c r="S161" s="27">
        <v>0.31</v>
      </c>
      <c r="T161" s="27">
        <v>0.78</v>
      </c>
      <c r="U161" s="27">
        <v>189.1</v>
      </c>
      <c r="V161" s="27">
        <v>75.95</v>
      </c>
      <c r="W161" s="27">
        <v>10.85</v>
      </c>
      <c r="X161" s="27">
        <v>14.57</v>
      </c>
      <c r="Y161" s="27">
        <v>48.98</v>
      </c>
      <c r="Z161" s="27">
        <v>1.21</v>
      </c>
      <c r="AA161" s="27">
        <v>0</v>
      </c>
      <c r="AB161" s="27">
        <v>1.55</v>
      </c>
      <c r="AC161" s="27">
        <v>0.31</v>
      </c>
      <c r="AD161" s="27">
        <v>0.43</v>
      </c>
      <c r="AE161" s="27">
        <v>0.06</v>
      </c>
      <c r="AF161" s="27">
        <v>0.02</v>
      </c>
      <c r="AG161" s="27">
        <v>0.22</v>
      </c>
      <c r="AH161" s="27">
        <v>0.62</v>
      </c>
      <c r="AI161" s="27">
        <v>0</v>
      </c>
      <c r="AJ161" s="27">
        <v>0</v>
      </c>
      <c r="AK161" s="27">
        <v>0</v>
      </c>
      <c r="AL161" s="27">
        <v>0</v>
      </c>
      <c r="AM161" s="27">
        <v>132.37</v>
      </c>
      <c r="AN161" s="27">
        <v>69.13</v>
      </c>
      <c r="AO161" s="27">
        <v>28.83</v>
      </c>
      <c r="AP161" s="27">
        <v>61.38</v>
      </c>
      <c r="AQ161" s="27">
        <v>24.8</v>
      </c>
      <c r="AR161" s="27">
        <v>115.01</v>
      </c>
      <c r="AS161" s="27">
        <v>92.07</v>
      </c>
      <c r="AT161" s="27">
        <v>90.21</v>
      </c>
      <c r="AU161" s="27">
        <v>143.84</v>
      </c>
      <c r="AV161" s="27">
        <v>38.44</v>
      </c>
      <c r="AW161" s="27">
        <v>96.1</v>
      </c>
      <c r="AX161" s="27">
        <v>473.99</v>
      </c>
      <c r="AY161" s="27">
        <v>0</v>
      </c>
      <c r="AZ161" s="27">
        <v>163.06</v>
      </c>
      <c r="BA161" s="27">
        <v>90.21</v>
      </c>
      <c r="BB161" s="27">
        <v>55.8</v>
      </c>
      <c r="BC161" s="27">
        <v>40.299999999999997</v>
      </c>
      <c r="BD161" s="27">
        <v>0</v>
      </c>
      <c r="BE161" s="27">
        <v>0</v>
      </c>
      <c r="BF161" s="27">
        <v>0</v>
      </c>
      <c r="BG161" s="27">
        <v>0</v>
      </c>
      <c r="BH161" s="27">
        <v>0</v>
      </c>
      <c r="BI161" s="27">
        <v>0</v>
      </c>
      <c r="BJ161" s="27">
        <v>0</v>
      </c>
      <c r="BK161" s="27">
        <v>0.04</v>
      </c>
      <c r="BL161" s="27">
        <v>0</v>
      </c>
      <c r="BM161" s="27">
        <v>0</v>
      </c>
      <c r="BN161" s="27">
        <v>0.01</v>
      </c>
      <c r="BO161" s="27">
        <v>0</v>
      </c>
      <c r="BP161" s="27">
        <v>0</v>
      </c>
      <c r="BQ161" s="27">
        <v>0</v>
      </c>
      <c r="BR161" s="27">
        <v>0</v>
      </c>
      <c r="BS161" s="27">
        <v>0.03</v>
      </c>
      <c r="BT161" s="27">
        <v>0</v>
      </c>
      <c r="BU161" s="27">
        <v>0</v>
      </c>
      <c r="BV161" s="27">
        <v>0.15</v>
      </c>
      <c r="BW161" s="27">
        <v>0.02</v>
      </c>
      <c r="BX161" s="27">
        <v>0</v>
      </c>
      <c r="BY161" s="27">
        <v>0</v>
      </c>
      <c r="BZ161" s="27">
        <v>0</v>
      </c>
      <c r="CA161" s="27">
        <v>0</v>
      </c>
      <c r="CB161" s="27">
        <v>14.57</v>
      </c>
      <c r="CD161" s="27">
        <v>0.26</v>
      </c>
      <c r="CF161" s="27">
        <v>0</v>
      </c>
      <c r="CG161" s="27">
        <v>0</v>
      </c>
      <c r="CH161" s="27">
        <v>0</v>
      </c>
      <c r="CI161" s="27">
        <v>0</v>
      </c>
      <c r="CJ161" s="27">
        <v>0</v>
      </c>
      <c r="CK161" s="27">
        <v>0</v>
      </c>
      <c r="CL161" s="27">
        <v>0</v>
      </c>
      <c r="CM161" s="27">
        <v>0</v>
      </c>
      <c r="CN161" s="27">
        <v>0</v>
      </c>
      <c r="CO161" s="27">
        <v>0</v>
      </c>
      <c r="CP161" s="27">
        <v>0</v>
      </c>
    </row>
    <row r="162" spans="1:94" s="25" customFormat="1" x14ac:dyDescent="0.25">
      <c r="A162" s="25" t="str">
        <f>"-"</f>
        <v>-</v>
      </c>
      <c r="B162" s="26" t="s">
        <v>94</v>
      </c>
      <c r="C162" s="25" t="str">
        <f>"31"</f>
        <v>31</v>
      </c>
      <c r="D162" s="25">
        <v>2.0499999999999998</v>
      </c>
      <c r="E162" s="25">
        <v>0</v>
      </c>
      <c r="F162" s="25">
        <v>0.2</v>
      </c>
      <c r="G162" s="25">
        <v>0.2</v>
      </c>
      <c r="H162" s="25">
        <v>14.54</v>
      </c>
      <c r="I162" s="34">
        <v>69.409309999999991</v>
      </c>
      <c r="J162" s="25">
        <v>0</v>
      </c>
      <c r="K162" s="25">
        <v>0</v>
      </c>
      <c r="L162" s="25">
        <v>0</v>
      </c>
      <c r="M162" s="25">
        <v>0</v>
      </c>
      <c r="N162" s="25">
        <v>0.34</v>
      </c>
      <c r="O162" s="25">
        <v>14.14</v>
      </c>
      <c r="P162" s="25">
        <v>0.06</v>
      </c>
      <c r="Q162" s="25">
        <v>0</v>
      </c>
      <c r="R162" s="25">
        <v>0</v>
      </c>
      <c r="S162" s="25">
        <v>0</v>
      </c>
      <c r="T162" s="25">
        <v>0.56000000000000005</v>
      </c>
      <c r="U162" s="25">
        <v>0</v>
      </c>
      <c r="V162" s="25">
        <v>0</v>
      </c>
      <c r="W162" s="25">
        <v>0</v>
      </c>
      <c r="X162" s="25">
        <v>0</v>
      </c>
      <c r="Y162" s="25">
        <v>0</v>
      </c>
      <c r="Z162" s="25">
        <v>0</v>
      </c>
      <c r="AA162" s="25">
        <v>0</v>
      </c>
      <c r="AB162" s="25">
        <v>0</v>
      </c>
      <c r="AC162" s="25">
        <v>0</v>
      </c>
      <c r="AD162" s="25">
        <v>0</v>
      </c>
      <c r="AE162" s="25">
        <v>0</v>
      </c>
      <c r="AF162" s="25">
        <v>0</v>
      </c>
      <c r="AG162" s="25">
        <v>0</v>
      </c>
      <c r="AH162" s="25">
        <v>0</v>
      </c>
      <c r="AI162" s="25">
        <v>0</v>
      </c>
      <c r="AJ162" s="25">
        <v>0</v>
      </c>
      <c r="AK162" s="25">
        <v>0</v>
      </c>
      <c r="AL162" s="25">
        <v>0</v>
      </c>
      <c r="AM162" s="25">
        <v>157.77000000000001</v>
      </c>
      <c r="AN162" s="25">
        <v>52.32</v>
      </c>
      <c r="AO162" s="25">
        <v>31.02</v>
      </c>
      <c r="AP162" s="25">
        <v>62.03</v>
      </c>
      <c r="AQ162" s="25">
        <v>23.46</v>
      </c>
      <c r="AR162" s="25">
        <v>112.2</v>
      </c>
      <c r="AS162" s="25">
        <v>69.58</v>
      </c>
      <c r="AT162" s="25">
        <v>97.09</v>
      </c>
      <c r="AU162" s="25">
        <v>80.099999999999994</v>
      </c>
      <c r="AV162" s="25">
        <v>42.07</v>
      </c>
      <c r="AW162" s="25">
        <v>74.44</v>
      </c>
      <c r="AX162" s="25">
        <v>622.47</v>
      </c>
      <c r="AY162" s="25">
        <v>0</v>
      </c>
      <c r="AZ162" s="25">
        <v>202.81</v>
      </c>
      <c r="BA162" s="25">
        <v>88.19</v>
      </c>
      <c r="BB162" s="25">
        <v>58.52</v>
      </c>
      <c r="BC162" s="25">
        <v>46.39</v>
      </c>
      <c r="BD162" s="25">
        <v>0</v>
      </c>
      <c r="BE162" s="25">
        <v>0</v>
      </c>
      <c r="BF162" s="25">
        <v>0</v>
      </c>
      <c r="BG162" s="25">
        <v>0</v>
      </c>
      <c r="BH162" s="25">
        <v>0</v>
      </c>
      <c r="BI162" s="25">
        <v>0</v>
      </c>
      <c r="BJ162" s="25">
        <v>0</v>
      </c>
      <c r="BK162" s="25">
        <v>0.02</v>
      </c>
      <c r="BL162" s="25">
        <v>0</v>
      </c>
      <c r="BM162" s="25">
        <v>0</v>
      </c>
      <c r="BN162" s="25">
        <v>0</v>
      </c>
      <c r="BO162" s="25">
        <v>0</v>
      </c>
      <c r="BP162" s="25">
        <v>0</v>
      </c>
      <c r="BQ162" s="25">
        <v>0</v>
      </c>
      <c r="BR162" s="25">
        <v>0</v>
      </c>
      <c r="BS162" s="25">
        <v>0.02</v>
      </c>
      <c r="BT162" s="25">
        <v>0</v>
      </c>
      <c r="BU162" s="25">
        <v>0</v>
      </c>
      <c r="BV162" s="25">
        <v>0.09</v>
      </c>
      <c r="BW162" s="25">
        <v>0</v>
      </c>
      <c r="BX162" s="25">
        <v>0</v>
      </c>
      <c r="BY162" s="25">
        <v>0</v>
      </c>
      <c r="BZ162" s="25">
        <v>0</v>
      </c>
      <c r="CA162" s="25">
        <v>0</v>
      </c>
      <c r="CB162" s="25">
        <v>12.12</v>
      </c>
      <c r="CD162" s="25">
        <v>0</v>
      </c>
      <c r="CF162" s="25">
        <v>0</v>
      </c>
      <c r="CG162" s="25">
        <v>0</v>
      </c>
      <c r="CH162" s="25">
        <v>0</v>
      </c>
      <c r="CI162" s="25">
        <v>0</v>
      </c>
      <c r="CJ162" s="25">
        <v>0</v>
      </c>
      <c r="CK162" s="25">
        <v>0</v>
      </c>
      <c r="CL162" s="25">
        <v>0</v>
      </c>
      <c r="CM162" s="25">
        <v>0</v>
      </c>
      <c r="CN162" s="25">
        <v>0</v>
      </c>
      <c r="CO162" s="25">
        <v>0</v>
      </c>
      <c r="CP162" s="25">
        <v>0</v>
      </c>
    </row>
    <row r="163" spans="1:94" s="29" customFormat="1" x14ac:dyDescent="0.25">
      <c r="B163" s="30" t="s">
        <v>95</v>
      </c>
      <c r="C163" s="29">
        <f>C162+C161+C160+C159+C158+C157</f>
        <v>752</v>
      </c>
      <c r="D163" s="29">
        <v>23.12</v>
      </c>
      <c r="E163" s="29">
        <v>6.48</v>
      </c>
      <c r="F163" s="29">
        <v>28.5</v>
      </c>
      <c r="G163" s="29">
        <v>5.96</v>
      </c>
      <c r="H163" s="29">
        <v>105.79</v>
      </c>
      <c r="I163" s="35">
        <v>739.55</v>
      </c>
      <c r="J163" s="29">
        <v>12.32</v>
      </c>
      <c r="K163" s="29">
        <v>2.62</v>
      </c>
      <c r="L163" s="29">
        <v>0</v>
      </c>
      <c r="M163" s="29">
        <v>0</v>
      </c>
      <c r="N163" s="29">
        <v>29.76</v>
      </c>
      <c r="O163" s="29">
        <v>62.54</v>
      </c>
      <c r="P163" s="29">
        <v>13.48</v>
      </c>
      <c r="Q163" s="29">
        <v>0</v>
      </c>
      <c r="R163" s="29">
        <v>0</v>
      </c>
      <c r="S163" s="29">
        <v>0.93</v>
      </c>
      <c r="T163" s="29">
        <v>6.41</v>
      </c>
      <c r="U163" s="29">
        <v>772.75</v>
      </c>
      <c r="V163" s="29">
        <v>908.89</v>
      </c>
      <c r="W163" s="29">
        <v>115.63</v>
      </c>
      <c r="X163" s="29">
        <v>143.68</v>
      </c>
      <c r="Y163" s="29">
        <v>326.3</v>
      </c>
      <c r="Z163" s="29">
        <v>6.07</v>
      </c>
      <c r="AA163" s="29">
        <v>49.88</v>
      </c>
      <c r="AB163" s="29">
        <v>3344.93</v>
      </c>
      <c r="AC163" s="29">
        <v>696.59</v>
      </c>
      <c r="AD163" s="29">
        <v>4.16</v>
      </c>
      <c r="AE163" s="29">
        <v>0.49</v>
      </c>
      <c r="AF163" s="29">
        <v>0.27</v>
      </c>
      <c r="AG163" s="29">
        <v>4.0599999999999996</v>
      </c>
      <c r="AH163" s="29">
        <v>8.26</v>
      </c>
      <c r="AI163" s="29">
        <v>23.63</v>
      </c>
      <c r="AJ163" s="29">
        <v>0</v>
      </c>
      <c r="AK163" s="29">
        <v>412.9</v>
      </c>
      <c r="AL163" s="29">
        <v>354.14</v>
      </c>
      <c r="AM163" s="29">
        <v>1141.3599999999999</v>
      </c>
      <c r="AN163" s="29">
        <v>921.83</v>
      </c>
      <c r="AO163" s="29">
        <v>353.48</v>
      </c>
      <c r="AP163" s="29">
        <v>610.97</v>
      </c>
      <c r="AQ163" s="29">
        <v>216.97</v>
      </c>
      <c r="AR163" s="29">
        <v>769.41</v>
      </c>
      <c r="AS163" s="29">
        <v>770.35</v>
      </c>
      <c r="AT163" s="29">
        <v>1046.0899999999999</v>
      </c>
      <c r="AU163" s="29">
        <v>1327.94</v>
      </c>
      <c r="AV163" s="29">
        <v>463.85</v>
      </c>
      <c r="AW163" s="29">
        <v>777.45</v>
      </c>
      <c r="AX163" s="29">
        <v>3175.76</v>
      </c>
      <c r="AY163" s="29">
        <v>71.819999999999993</v>
      </c>
      <c r="AZ163" s="29">
        <v>898.31</v>
      </c>
      <c r="BA163" s="29">
        <v>722.32</v>
      </c>
      <c r="BB163" s="29">
        <v>561.67999999999995</v>
      </c>
      <c r="BC163" s="29">
        <v>310.14</v>
      </c>
      <c r="BD163" s="29">
        <v>0.34</v>
      </c>
      <c r="BE163" s="29">
        <v>0.13</v>
      </c>
      <c r="BF163" s="29">
        <v>0.08</v>
      </c>
      <c r="BG163" s="29">
        <v>0.18</v>
      </c>
      <c r="BH163" s="29">
        <v>0.22</v>
      </c>
      <c r="BI163" s="29">
        <v>0.9</v>
      </c>
      <c r="BJ163" s="29">
        <v>0</v>
      </c>
      <c r="BK163" s="29">
        <v>3.08</v>
      </c>
      <c r="BL163" s="29">
        <v>0</v>
      </c>
      <c r="BM163" s="29">
        <v>0.96</v>
      </c>
      <c r="BN163" s="29">
        <v>0.02</v>
      </c>
      <c r="BO163" s="29">
        <v>0.02</v>
      </c>
      <c r="BP163" s="29">
        <v>0</v>
      </c>
      <c r="BQ163" s="29">
        <v>0.15</v>
      </c>
      <c r="BR163" s="29">
        <v>0.28999999999999998</v>
      </c>
      <c r="BS163" s="29">
        <v>3.51</v>
      </c>
      <c r="BT163" s="29">
        <v>0.01</v>
      </c>
      <c r="BU163" s="29">
        <v>0</v>
      </c>
      <c r="BV163" s="29">
        <v>2.84</v>
      </c>
      <c r="BW163" s="29">
        <v>7.0000000000000007E-2</v>
      </c>
      <c r="BX163" s="29">
        <v>0</v>
      </c>
      <c r="BY163" s="29">
        <v>0</v>
      </c>
      <c r="BZ163" s="29">
        <v>0</v>
      </c>
      <c r="CA163" s="29">
        <v>0</v>
      </c>
      <c r="CB163" s="29">
        <v>757.58</v>
      </c>
      <c r="CC163" s="29">
        <f>$I$163/$I$164*100</f>
        <v>100</v>
      </c>
      <c r="CD163" s="29">
        <v>607.36</v>
      </c>
      <c r="CF163" s="29">
        <v>0</v>
      </c>
      <c r="CG163" s="29">
        <v>0</v>
      </c>
      <c r="CH163" s="29">
        <v>0</v>
      </c>
      <c r="CI163" s="29">
        <v>0</v>
      </c>
      <c r="CJ163" s="29">
        <v>0</v>
      </c>
      <c r="CK163" s="29">
        <v>0</v>
      </c>
      <c r="CL163" s="29">
        <v>0</v>
      </c>
      <c r="CM163" s="29">
        <v>0</v>
      </c>
      <c r="CN163" s="29">
        <v>0</v>
      </c>
      <c r="CO163" s="29">
        <v>11.8</v>
      </c>
      <c r="CP163" s="29">
        <v>1.42</v>
      </c>
    </row>
    <row r="164" spans="1:94" s="29" customFormat="1" x14ac:dyDescent="0.25">
      <c r="B164" s="30" t="s">
        <v>96</v>
      </c>
      <c r="D164" s="29">
        <v>23.12</v>
      </c>
      <c r="E164" s="29">
        <v>6.48</v>
      </c>
      <c r="F164" s="29">
        <v>28.5</v>
      </c>
      <c r="G164" s="29">
        <v>5.96</v>
      </c>
      <c r="H164" s="29">
        <v>105.79</v>
      </c>
      <c r="I164" s="35">
        <v>739.55</v>
      </c>
      <c r="J164" s="29">
        <v>12.32</v>
      </c>
      <c r="K164" s="29">
        <v>2.62</v>
      </c>
      <c r="L164" s="29">
        <v>0</v>
      </c>
      <c r="M164" s="29">
        <v>0</v>
      </c>
      <c r="N164" s="29">
        <v>29.76</v>
      </c>
      <c r="O164" s="29">
        <v>62.54</v>
      </c>
      <c r="P164" s="29">
        <v>13.48</v>
      </c>
      <c r="Q164" s="29">
        <v>0</v>
      </c>
      <c r="R164" s="29">
        <v>0</v>
      </c>
      <c r="S164" s="29">
        <v>0.93</v>
      </c>
      <c r="T164" s="29">
        <v>6.41</v>
      </c>
      <c r="U164" s="29">
        <v>772.75</v>
      </c>
      <c r="V164" s="29">
        <v>908.89</v>
      </c>
      <c r="W164" s="29">
        <v>115.63</v>
      </c>
      <c r="X164" s="29">
        <v>143.68</v>
      </c>
      <c r="Y164" s="29">
        <v>326.3</v>
      </c>
      <c r="Z164" s="29">
        <v>6.07</v>
      </c>
      <c r="AA164" s="29">
        <v>49.88</v>
      </c>
      <c r="AB164" s="29">
        <v>3344.93</v>
      </c>
      <c r="AC164" s="29">
        <v>696.59</v>
      </c>
      <c r="AD164" s="29">
        <v>4.16</v>
      </c>
      <c r="AE164" s="29">
        <v>0.49</v>
      </c>
      <c r="AF164" s="29">
        <v>0.27</v>
      </c>
      <c r="AG164" s="29">
        <v>4.0599999999999996</v>
      </c>
      <c r="AH164" s="29">
        <v>8.26</v>
      </c>
      <c r="AI164" s="29">
        <v>23.63</v>
      </c>
      <c r="AJ164" s="29">
        <v>0</v>
      </c>
      <c r="AK164" s="29">
        <v>412.9</v>
      </c>
      <c r="AL164" s="29">
        <v>354.14</v>
      </c>
      <c r="AM164" s="29">
        <v>1141.3599999999999</v>
      </c>
      <c r="AN164" s="29">
        <v>921.83</v>
      </c>
      <c r="AO164" s="29">
        <v>353.48</v>
      </c>
      <c r="AP164" s="29">
        <v>610.97</v>
      </c>
      <c r="AQ164" s="29">
        <v>216.97</v>
      </c>
      <c r="AR164" s="29">
        <v>769.41</v>
      </c>
      <c r="AS164" s="29">
        <v>770.35</v>
      </c>
      <c r="AT164" s="29">
        <v>1046.0899999999999</v>
      </c>
      <c r="AU164" s="29">
        <v>1327.94</v>
      </c>
      <c r="AV164" s="29">
        <v>463.85</v>
      </c>
      <c r="AW164" s="29">
        <v>777.45</v>
      </c>
      <c r="AX164" s="29">
        <v>3175.76</v>
      </c>
      <c r="AY164" s="29">
        <v>71.819999999999993</v>
      </c>
      <c r="AZ164" s="29">
        <v>898.31</v>
      </c>
      <c r="BA164" s="29">
        <v>722.32</v>
      </c>
      <c r="BB164" s="29">
        <v>561.67999999999995</v>
      </c>
      <c r="BC164" s="29">
        <v>310.14</v>
      </c>
      <c r="BD164" s="29">
        <v>0.34</v>
      </c>
      <c r="BE164" s="29">
        <v>0.13</v>
      </c>
      <c r="BF164" s="29">
        <v>0.08</v>
      </c>
      <c r="BG164" s="29">
        <v>0.18</v>
      </c>
      <c r="BH164" s="29">
        <v>0.22</v>
      </c>
      <c r="BI164" s="29">
        <v>0.9</v>
      </c>
      <c r="BJ164" s="29">
        <v>0</v>
      </c>
      <c r="BK164" s="29">
        <v>3.08</v>
      </c>
      <c r="BL164" s="29">
        <v>0</v>
      </c>
      <c r="BM164" s="29">
        <v>0.96</v>
      </c>
      <c r="BN164" s="29">
        <v>0.02</v>
      </c>
      <c r="BO164" s="29">
        <v>0.02</v>
      </c>
      <c r="BP164" s="29">
        <v>0</v>
      </c>
      <c r="BQ164" s="29">
        <v>0.15</v>
      </c>
      <c r="BR164" s="29">
        <v>0.28999999999999998</v>
      </c>
      <c r="BS164" s="29">
        <v>3.51</v>
      </c>
      <c r="BT164" s="29">
        <v>0.01</v>
      </c>
      <c r="BU164" s="29">
        <v>0</v>
      </c>
      <c r="BV164" s="29">
        <v>2.84</v>
      </c>
      <c r="BW164" s="29">
        <v>7.0000000000000007E-2</v>
      </c>
      <c r="BX164" s="29">
        <v>0</v>
      </c>
      <c r="BY164" s="29">
        <v>0</v>
      </c>
      <c r="BZ164" s="29">
        <v>0</v>
      </c>
      <c r="CA164" s="29">
        <v>0</v>
      </c>
      <c r="CB164" s="29">
        <v>757.58</v>
      </c>
      <c r="CD164" s="29">
        <v>607.36</v>
      </c>
      <c r="CF164" s="29">
        <v>0</v>
      </c>
      <c r="CG164" s="29">
        <v>0</v>
      </c>
      <c r="CH164" s="29">
        <v>0</v>
      </c>
      <c r="CI164" s="29">
        <v>0</v>
      </c>
      <c r="CJ164" s="29">
        <v>0</v>
      </c>
      <c r="CK164" s="29">
        <v>0</v>
      </c>
      <c r="CL164" s="29">
        <v>0</v>
      </c>
      <c r="CM164" s="29">
        <v>0</v>
      </c>
      <c r="CN164" s="29">
        <v>0</v>
      </c>
      <c r="CO164" s="29">
        <v>11.8</v>
      </c>
      <c r="CP164" s="29">
        <v>1.42</v>
      </c>
    </row>
    <row r="165" spans="1:94" x14ac:dyDescent="0.25">
      <c r="B165" s="24" t="s">
        <v>144</v>
      </c>
    </row>
    <row r="166" spans="1:94" x14ac:dyDescent="0.25">
      <c r="B166" s="24" t="s">
        <v>89</v>
      </c>
    </row>
    <row r="167" spans="1:94" s="27" customFormat="1" ht="47.25" x14ac:dyDescent="0.25">
      <c r="A167" s="27" t="str">
        <f>""</f>
        <v/>
      </c>
      <c r="B167" s="28" t="s">
        <v>145</v>
      </c>
      <c r="C167" s="27" t="str">
        <f>"250"</f>
        <v>250</v>
      </c>
      <c r="D167" s="27">
        <v>6.96</v>
      </c>
      <c r="E167" s="27">
        <v>4.71</v>
      </c>
      <c r="F167" s="27">
        <v>11.8</v>
      </c>
      <c r="G167" s="27">
        <v>2.84</v>
      </c>
      <c r="H167" s="27">
        <v>18.12</v>
      </c>
      <c r="I167" s="33">
        <v>184.95148785714298</v>
      </c>
      <c r="J167" s="27">
        <v>4.03</v>
      </c>
      <c r="K167" s="27">
        <v>1.58</v>
      </c>
      <c r="L167" s="27">
        <v>0</v>
      </c>
      <c r="M167" s="27">
        <v>0</v>
      </c>
      <c r="N167" s="27">
        <v>2.37</v>
      </c>
      <c r="O167" s="27">
        <v>9.58</v>
      </c>
      <c r="P167" s="27">
        <v>1.17</v>
      </c>
      <c r="Q167" s="27">
        <v>0</v>
      </c>
      <c r="R167" s="27">
        <v>0</v>
      </c>
      <c r="S167" s="27">
        <v>0.1</v>
      </c>
      <c r="T167" s="27">
        <v>1.52</v>
      </c>
      <c r="U167" s="27">
        <v>134.19999999999999</v>
      </c>
      <c r="V167" s="27">
        <v>130.72</v>
      </c>
      <c r="W167" s="27">
        <v>9.9600000000000009</v>
      </c>
      <c r="X167" s="27">
        <v>12.4</v>
      </c>
      <c r="Y167" s="27">
        <v>60.37</v>
      </c>
      <c r="Z167" s="27">
        <v>0.7</v>
      </c>
      <c r="AA167" s="27">
        <v>3.21</v>
      </c>
      <c r="AB167" s="27">
        <v>943.2</v>
      </c>
      <c r="AC167" s="27">
        <v>201.86</v>
      </c>
      <c r="AD167" s="27">
        <v>1.28</v>
      </c>
      <c r="AE167" s="27">
        <v>0.13</v>
      </c>
      <c r="AF167" s="27">
        <v>0.05</v>
      </c>
      <c r="AG167" s="27">
        <v>0.76</v>
      </c>
      <c r="AH167" s="27">
        <v>2.0699999999999998</v>
      </c>
      <c r="AI167" s="27">
        <v>0.94</v>
      </c>
      <c r="AJ167" s="27">
        <v>0</v>
      </c>
      <c r="AK167" s="27">
        <v>261.58</v>
      </c>
      <c r="AL167" s="27">
        <v>221.49</v>
      </c>
      <c r="AM167" s="27">
        <v>338.7</v>
      </c>
      <c r="AN167" s="27">
        <v>382.66</v>
      </c>
      <c r="AO167" s="27">
        <v>109.01</v>
      </c>
      <c r="AP167" s="27">
        <v>205.75</v>
      </c>
      <c r="AQ167" s="27">
        <v>60.49</v>
      </c>
      <c r="AR167" s="27">
        <v>184.94</v>
      </c>
      <c r="AS167" s="27">
        <v>243.88</v>
      </c>
      <c r="AT167" s="27">
        <v>275.7</v>
      </c>
      <c r="AU167" s="27">
        <v>422.14</v>
      </c>
      <c r="AV167" s="27">
        <v>175.69</v>
      </c>
      <c r="AW167" s="27">
        <v>213.52</v>
      </c>
      <c r="AX167" s="27">
        <v>704.95</v>
      </c>
      <c r="AY167" s="27">
        <v>49.82</v>
      </c>
      <c r="AZ167" s="27">
        <v>200.09</v>
      </c>
      <c r="BA167" s="27">
        <v>199.71</v>
      </c>
      <c r="BB167" s="27">
        <v>162.74</v>
      </c>
      <c r="BC167" s="27">
        <v>60.31</v>
      </c>
      <c r="BD167" s="27">
        <v>0</v>
      </c>
      <c r="BE167" s="27">
        <v>0</v>
      </c>
      <c r="BF167" s="27">
        <v>0</v>
      </c>
      <c r="BG167" s="27">
        <v>0</v>
      </c>
      <c r="BH167" s="27">
        <v>0</v>
      </c>
      <c r="BI167" s="27">
        <v>0</v>
      </c>
      <c r="BJ167" s="27">
        <v>0</v>
      </c>
      <c r="BK167" s="27">
        <v>0.14000000000000001</v>
      </c>
      <c r="BL167" s="27">
        <v>0</v>
      </c>
      <c r="BM167" s="27">
        <v>0.09</v>
      </c>
      <c r="BN167" s="27">
        <v>0.01</v>
      </c>
      <c r="BO167" s="27">
        <v>0.01</v>
      </c>
      <c r="BP167" s="27">
        <v>0</v>
      </c>
      <c r="BQ167" s="27">
        <v>0</v>
      </c>
      <c r="BR167" s="27">
        <v>0</v>
      </c>
      <c r="BS167" s="27">
        <v>0.51</v>
      </c>
      <c r="BT167" s="27">
        <v>0</v>
      </c>
      <c r="BU167" s="27">
        <v>0</v>
      </c>
      <c r="BV167" s="27">
        <v>1.44</v>
      </c>
      <c r="BW167" s="27">
        <v>0</v>
      </c>
      <c r="BX167" s="27">
        <v>0</v>
      </c>
      <c r="BY167" s="27">
        <v>0</v>
      </c>
      <c r="BZ167" s="27">
        <v>0</v>
      </c>
      <c r="CA167" s="27">
        <v>0</v>
      </c>
      <c r="CB167" s="27">
        <v>288.22000000000003</v>
      </c>
      <c r="CD167" s="27">
        <v>160.41</v>
      </c>
      <c r="CF167" s="27">
        <v>0</v>
      </c>
      <c r="CG167" s="27">
        <v>0</v>
      </c>
      <c r="CH167" s="27">
        <v>0</v>
      </c>
      <c r="CI167" s="27">
        <v>0</v>
      </c>
      <c r="CJ167" s="27">
        <v>0</v>
      </c>
      <c r="CK167" s="27">
        <v>0</v>
      </c>
      <c r="CL167" s="27">
        <v>0</v>
      </c>
      <c r="CM167" s="27">
        <v>0</v>
      </c>
      <c r="CN167" s="27">
        <v>0</v>
      </c>
      <c r="CO167" s="27">
        <v>0</v>
      </c>
      <c r="CP167" s="27">
        <v>0.28999999999999998</v>
      </c>
    </row>
    <row r="168" spans="1:94" s="27" customFormat="1" x14ac:dyDescent="0.25">
      <c r="A168" s="27" t="str">
        <f>"4/9"</f>
        <v>4/9</v>
      </c>
      <c r="B168" s="28" t="s">
        <v>112</v>
      </c>
      <c r="C168" s="27" t="str">
        <f>"200"</f>
        <v>200</v>
      </c>
      <c r="D168" s="27">
        <v>18.32</v>
      </c>
      <c r="E168" s="27">
        <v>15.07</v>
      </c>
      <c r="F168" s="27">
        <v>15.57</v>
      </c>
      <c r="G168" s="27">
        <v>2.2799999999999998</v>
      </c>
      <c r="H168" s="27">
        <v>39.43</v>
      </c>
      <c r="I168" s="33">
        <v>359.34023999999999</v>
      </c>
      <c r="J168" s="27">
        <v>4.49</v>
      </c>
      <c r="K168" s="27">
        <v>1.56</v>
      </c>
      <c r="L168" s="27">
        <v>0</v>
      </c>
      <c r="M168" s="27">
        <v>0</v>
      </c>
      <c r="N168" s="27">
        <v>2.34</v>
      </c>
      <c r="O168" s="27">
        <v>33.869999999999997</v>
      </c>
      <c r="P168" s="27">
        <v>2.13</v>
      </c>
      <c r="Q168" s="27">
        <v>0</v>
      </c>
      <c r="R168" s="27">
        <v>0</v>
      </c>
      <c r="S168" s="27">
        <v>7.0000000000000007E-2</v>
      </c>
      <c r="T168" s="27">
        <v>1.73</v>
      </c>
      <c r="U168" s="27">
        <v>136.91999999999999</v>
      </c>
      <c r="V168" s="27">
        <v>151.75</v>
      </c>
      <c r="W168" s="27">
        <v>22.23</v>
      </c>
      <c r="X168" s="27">
        <v>35.19</v>
      </c>
      <c r="Y168" s="27">
        <v>165.98</v>
      </c>
      <c r="Z168" s="27">
        <v>1.72</v>
      </c>
      <c r="AA168" s="27">
        <v>32.200000000000003</v>
      </c>
      <c r="AB168" s="27">
        <v>1641.2</v>
      </c>
      <c r="AC168" s="27">
        <v>338.24</v>
      </c>
      <c r="AD168" s="27">
        <v>1.78</v>
      </c>
      <c r="AE168" s="27">
        <v>0.06</v>
      </c>
      <c r="AF168" s="27">
        <v>0.1</v>
      </c>
      <c r="AG168" s="27">
        <v>6.39</v>
      </c>
      <c r="AH168" s="27">
        <v>13.25</v>
      </c>
      <c r="AI168" s="27">
        <v>1.1100000000000001</v>
      </c>
      <c r="AJ168" s="27">
        <v>0</v>
      </c>
      <c r="AK168" s="27">
        <v>0</v>
      </c>
      <c r="AL168" s="27">
        <v>0</v>
      </c>
      <c r="AM168" s="27">
        <v>264.3</v>
      </c>
      <c r="AN168" s="27">
        <v>113.23</v>
      </c>
      <c r="AO168" s="27">
        <v>67.92</v>
      </c>
      <c r="AP168" s="27">
        <v>104.14</v>
      </c>
      <c r="AQ168" s="27">
        <v>42.74</v>
      </c>
      <c r="AR168" s="27">
        <v>158.31</v>
      </c>
      <c r="AS168" s="27">
        <v>168.74</v>
      </c>
      <c r="AT168" s="27">
        <v>218.01</v>
      </c>
      <c r="AU168" s="27">
        <v>242.04</v>
      </c>
      <c r="AV168" s="27">
        <v>72.73</v>
      </c>
      <c r="AW168" s="27">
        <v>137.19</v>
      </c>
      <c r="AX168" s="27">
        <v>529.91</v>
      </c>
      <c r="AY168" s="27">
        <v>0</v>
      </c>
      <c r="AZ168" s="27">
        <v>141.47999999999999</v>
      </c>
      <c r="BA168" s="27">
        <v>141.85</v>
      </c>
      <c r="BB168" s="27">
        <v>123.31</v>
      </c>
      <c r="BC168" s="27">
        <v>58.68</v>
      </c>
      <c r="BD168" s="27">
        <v>0</v>
      </c>
      <c r="BE168" s="27">
        <v>0</v>
      </c>
      <c r="BF168" s="27">
        <v>0</v>
      </c>
      <c r="BG168" s="27">
        <v>0</v>
      </c>
      <c r="BH168" s="27">
        <v>0</v>
      </c>
      <c r="BI168" s="27">
        <v>0</v>
      </c>
      <c r="BJ168" s="27">
        <v>0</v>
      </c>
      <c r="BK168" s="27">
        <v>0.18</v>
      </c>
      <c r="BL168" s="27">
        <v>0</v>
      </c>
      <c r="BM168" s="27">
        <v>0.09</v>
      </c>
      <c r="BN168" s="27">
        <v>0.01</v>
      </c>
      <c r="BO168" s="27">
        <v>0.01</v>
      </c>
      <c r="BP168" s="27">
        <v>0</v>
      </c>
      <c r="BQ168" s="27">
        <v>0</v>
      </c>
      <c r="BR168" s="27">
        <v>0</v>
      </c>
      <c r="BS168" s="27">
        <v>0.54</v>
      </c>
      <c r="BT168" s="27">
        <v>0</v>
      </c>
      <c r="BU168" s="27">
        <v>0</v>
      </c>
      <c r="BV168" s="27">
        <v>1.1299999999999999</v>
      </c>
      <c r="BW168" s="27">
        <v>0</v>
      </c>
      <c r="BX168" s="27">
        <v>0</v>
      </c>
      <c r="BY168" s="27">
        <v>0</v>
      </c>
      <c r="BZ168" s="27">
        <v>0</v>
      </c>
      <c r="CA168" s="27">
        <v>0</v>
      </c>
      <c r="CB168" s="27">
        <v>183.75</v>
      </c>
      <c r="CD168" s="27">
        <v>305.73</v>
      </c>
      <c r="CF168" s="27">
        <v>0</v>
      </c>
      <c r="CG168" s="27">
        <v>0</v>
      </c>
      <c r="CH168" s="27">
        <v>0</v>
      </c>
      <c r="CI168" s="27">
        <v>0</v>
      </c>
      <c r="CJ168" s="27">
        <v>0</v>
      </c>
      <c r="CK168" s="27">
        <v>0</v>
      </c>
      <c r="CL168" s="27">
        <v>0</v>
      </c>
      <c r="CM168" s="27">
        <v>0</v>
      </c>
      <c r="CN168" s="27">
        <v>0</v>
      </c>
      <c r="CO168" s="27">
        <v>0</v>
      </c>
      <c r="CP168" s="27">
        <v>0.4</v>
      </c>
    </row>
    <row r="169" spans="1:94" s="27" customFormat="1" ht="31.5" x14ac:dyDescent="0.25">
      <c r="A169" s="27" t="str">
        <f>"32/10"</f>
        <v>32/10</v>
      </c>
      <c r="B169" s="28" t="s">
        <v>146</v>
      </c>
      <c r="C169" s="27" t="str">
        <f>"200"</f>
        <v>200</v>
      </c>
      <c r="D169" s="27">
        <v>2.84</v>
      </c>
      <c r="E169" s="27">
        <v>2.84</v>
      </c>
      <c r="F169" s="27">
        <v>3.19</v>
      </c>
      <c r="G169" s="27">
        <v>0</v>
      </c>
      <c r="H169" s="27">
        <v>14.83</v>
      </c>
      <c r="I169" s="33">
        <v>95.887190399999994</v>
      </c>
      <c r="J169" s="27">
        <v>2</v>
      </c>
      <c r="K169" s="27">
        <v>0</v>
      </c>
      <c r="L169" s="27">
        <v>0</v>
      </c>
      <c r="M169" s="27">
        <v>0</v>
      </c>
      <c r="N169" s="27">
        <v>14.39</v>
      </c>
      <c r="O169" s="27">
        <v>0</v>
      </c>
      <c r="P169" s="27">
        <v>0.44</v>
      </c>
      <c r="Q169" s="27">
        <v>0</v>
      </c>
      <c r="R169" s="27">
        <v>0</v>
      </c>
      <c r="S169" s="27">
        <v>0.1</v>
      </c>
      <c r="T169" s="27">
        <v>0.71</v>
      </c>
      <c r="U169" s="27">
        <v>49.6</v>
      </c>
      <c r="V169" s="27">
        <v>144.84</v>
      </c>
      <c r="W169" s="27">
        <v>116.69</v>
      </c>
      <c r="X169" s="27">
        <v>13.3</v>
      </c>
      <c r="Y169" s="27">
        <v>83.7</v>
      </c>
      <c r="Z169" s="27">
        <v>0.13</v>
      </c>
      <c r="AA169" s="27">
        <v>20</v>
      </c>
      <c r="AB169" s="27">
        <v>9</v>
      </c>
      <c r="AC169" s="27">
        <v>22</v>
      </c>
      <c r="AD169" s="27">
        <v>0</v>
      </c>
      <c r="AE169" s="27">
        <v>0.03</v>
      </c>
      <c r="AF169" s="27">
        <v>0.14000000000000001</v>
      </c>
      <c r="AG169" s="27">
        <v>0.09</v>
      </c>
      <c r="AH169" s="27">
        <v>0.8</v>
      </c>
      <c r="AI169" s="27">
        <v>0.52</v>
      </c>
      <c r="AJ169" s="27">
        <v>0</v>
      </c>
      <c r="AK169" s="27">
        <v>159.74</v>
      </c>
      <c r="AL169" s="27">
        <v>157.78</v>
      </c>
      <c r="AM169" s="27">
        <v>270.48</v>
      </c>
      <c r="AN169" s="27">
        <v>217.56</v>
      </c>
      <c r="AO169" s="27">
        <v>72.52</v>
      </c>
      <c r="AP169" s="27">
        <v>127.4</v>
      </c>
      <c r="AQ169" s="27">
        <v>42.14</v>
      </c>
      <c r="AR169" s="27">
        <v>143.08000000000001</v>
      </c>
      <c r="AS169" s="27">
        <v>0</v>
      </c>
      <c r="AT169" s="27">
        <v>0</v>
      </c>
      <c r="AU169" s="27">
        <v>0</v>
      </c>
      <c r="AV169" s="27">
        <v>0</v>
      </c>
      <c r="AW169" s="27">
        <v>0</v>
      </c>
      <c r="AX169" s="27">
        <v>0</v>
      </c>
      <c r="AY169" s="27">
        <v>0</v>
      </c>
      <c r="AZ169" s="27">
        <v>0</v>
      </c>
      <c r="BA169" s="27">
        <v>0</v>
      </c>
      <c r="BB169" s="27">
        <v>180.32</v>
      </c>
      <c r="BC169" s="27">
        <v>25.48</v>
      </c>
      <c r="BD169" s="27">
        <v>0</v>
      </c>
      <c r="BE169" s="27">
        <v>0</v>
      </c>
      <c r="BF169" s="27">
        <v>0</v>
      </c>
      <c r="BG169" s="27">
        <v>0</v>
      </c>
      <c r="BH169" s="27">
        <v>0</v>
      </c>
      <c r="BI169" s="27">
        <v>0</v>
      </c>
      <c r="BJ169" s="27">
        <v>0</v>
      </c>
      <c r="BK169" s="27">
        <v>0</v>
      </c>
      <c r="BL169" s="27">
        <v>0</v>
      </c>
      <c r="BM169" s="27">
        <v>0</v>
      </c>
      <c r="BN169" s="27">
        <v>0</v>
      </c>
      <c r="BO169" s="27">
        <v>0</v>
      </c>
      <c r="BP169" s="27">
        <v>0</v>
      </c>
      <c r="BQ169" s="27">
        <v>0</v>
      </c>
      <c r="BR169" s="27">
        <v>0</v>
      </c>
      <c r="BS169" s="27">
        <v>0</v>
      </c>
      <c r="BT169" s="27">
        <v>0</v>
      </c>
      <c r="BU169" s="27">
        <v>0</v>
      </c>
      <c r="BV169" s="27">
        <v>0</v>
      </c>
      <c r="BW169" s="27">
        <v>0</v>
      </c>
      <c r="BX169" s="27">
        <v>0</v>
      </c>
      <c r="BY169" s="27">
        <v>0</v>
      </c>
      <c r="BZ169" s="27">
        <v>0</v>
      </c>
      <c r="CA169" s="27">
        <v>0</v>
      </c>
      <c r="CB169" s="27">
        <v>198.41</v>
      </c>
      <c r="CD169" s="27">
        <v>21.5</v>
      </c>
      <c r="CF169" s="27">
        <v>0</v>
      </c>
      <c r="CG169" s="27">
        <v>0</v>
      </c>
      <c r="CH169" s="27">
        <v>0</v>
      </c>
      <c r="CI169" s="27">
        <v>0</v>
      </c>
      <c r="CJ169" s="27">
        <v>0</v>
      </c>
      <c r="CK169" s="27">
        <v>0</v>
      </c>
      <c r="CL169" s="27">
        <v>0</v>
      </c>
      <c r="CM169" s="27">
        <v>0</v>
      </c>
      <c r="CN169" s="27">
        <v>0</v>
      </c>
      <c r="CO169" s="27">
        <v>10</v>
      </c>
      <c r="CP169" s="27">
        <v>0</v>
      </c>
    </row>
    <row r="170" spans="1:94" s="27" customFormat="1" x14ac:dyDescent="0.25">
      <c r="A170" s="27" t="str">
        <f>"-"</f>
        <v>-</v>
      </c>
      <c r="B170" s="28" t="s">
        <v>93</v>
      </c>
      <c r="C170" s="27" t="str">
        <f>"31"</f>
        <v>31</v>
      </c>
      <c r="D170" s="27">
        <v>2.0499999999999998</v>
      </c>
      <c r="E170" s="27">
        <v>0</v>
      </c>
      <c r="F170" s="27">
        <v>0.37</v>
      </c>
      <c r="G170" s="27">
        <v>0.37</v>
      </c>
      <c r="H170" s="27">
        <v>12.93</v>
      </c>
      <c r="I170" s="33">
        <v>59.947799999999994</v>
      </c>
      <c r="J170" s="27">
        <v>0.06</v>
      </c>
      <c r="K170" s="27">
        <v>0</v>
      </c>
      <c r="L170" s="27">
        <v>0</v>
      </c>
      <c r="M170" s="27">
        <v>0</v>
      </c>
      <c r="N170" s="27">
        <v>0.37</v>
      </c>
      <c r="O170" s="27">
        <v>9.98</v>
      </c>
      <c r="P170" s="27">
        <v>2.57</v>
      </c>
      <c r="Q170" s="27">
        <v>0</v>
      </c>
      <c r="R170" s="27">
        <v>0</v>
      </c>
      <c r="S170" s="27">
        <v>0.31</v>
      </c>
      <c r="T170" s="27">
        <v>0.78</v>
      </c>
      <c r="U170" s="27">
        <v>189.1</v>
      </c>
      <c r="V170" s="27">
        <v>75.95</v>
      </c>
      <c r="W170" s="27">
        <v>10.85</v>
      </c>
      <c r="X170" s="27">
        <v>14.57</v>
      </c>
      <c r="Y170" s="27">
        <v>48.98</v>
      </c>
      <c r="Z170" s="27">
        <v>1.21</v>
      </c>
      <c r="AA170" s="27">
        <v>0</v>
      </c>
      <c r="AB170" s="27">
        <v>1.55</v>
      </c>
      <c r="AC170" s="27">
        <v>0.31</v>
      </c>
      <c r="AD170" s="27">
        <v>0.43</v>
      </c>
      <c r="AE170" s="27">
        <v>0.06</v>
      </c>
      <c r="AF170" s="27">
        <v>0.02</v>
      </c>
      <c r="AG170" s="27">
        <v>0.22</v>
      </c>
      <c r="AH170" s="27">
        <v>0.62</v>
      </c>
      <c r="AI170" s="27">
        <v>0</v>
      </c>
      <c r="AJ170" s="27">
        <v>0</v>
      </c>
      <c r="AK170" s="27">
        <v>0</v>
      </c>
      <c r="AL170" s="27">
        <v>0</v>
      </c>
      <c r="AM170" s="27">
        <v>132.37</v>
      </c>
      <c r="AN170" s="27">
        <v>69.13</v>
      </c>
      <c r="AO170" s="27">
        <v>28.83</v>
      </c>
      <c r="AP170" s="27">
        <v>61.38</v>
      </c>
      <c r="AQ170" s="27">
        <v>24.8</v>
      </c>
      <c r="AR170" s="27">
        <v>115.01</v>
      </c>
      <c r="AS170" s="27">
        <v>92.07</v>
      </c>
      <c r="AT170" s="27">
        <v>90.21</v>
      </c>
      <c r="AU170" s="27">
        <v>143.84</v>
      </c>
      <c r="AV170" s="27">
        <v>38.44</v>
      </c>
      <c r="AW170" s="27">
        <v>96.1</v>
      </c>
      <c r="AX170" s="27">
        <v>473.99</v>
      </c>
      <c r="AY170" s="27">
        <v>0</v>
      </c>
      <c r="AZ170" s="27">
        <v>163.06</v>
      </c>
      <c r="BA170" s="27">
        <v>90.21</v>
      </c>
      <c r="BB170" s="27">
        <v>55.8</v>
      </c>
      <c r="BC170" s="27">
        <v>40.299999999999997</v>
      </c>
      <c r="BD170" s="27">
        <v>0</v>
      </c>
      <c r="BE170" s="27">
        <v>0</v>
      </c>
      <c r="BF170" s="27">
        <v>0</v>
      </c>
      <c r="BG170" s="27">
        <v>0</v>
      </c>
      <c r="BH170" s="27">
        <v>0</v>
      </c>
      <c r="BI170" s="27">
        <v>0</v>
      </c>
      <c r="BJ170" s="27">
        <v>0</v>
      </c>
      <c r="BK170" s="27">
        <v>0.04</v>
      </c>
      <c r="BL170" s="27">
        <v>0</v>
      </c>
      <c r="BM170" s="27">
        <v>0</v>
      </c>
      <c r="BN170" s="27">
        <v>0.01</v>
      </c>
      <c r="BO170" s="27">
        <v>0</v>
      </c>
      <c r="BP170" s="27">
        <v>0</v>
      </c>
      <c r="BQ170" s="27">
        <v>0</v>
      </c>
      <c r="BR170" s="27">
        <v>0</v>
      </c>
      <c r="BS170" s="27">
        <v>0.03</v>
      </c>
      <c r="BT170" s="27">
        <v>0</v>
      </c>
      <c r="BU170" s="27">
        <v>0</v>
      </c>
      <c r="BV170" s="27">
        <v>0.15</v>
      </c>
      <c r="BW170" s="27">
        <v>0.02</v>
      </c>
      <c r="BX170" s="27">
        <v>0</v>
      </c>
      <c r="BY170" s="27">
        <v>0</v>
      </c>
      <c r="BZ170" s="27">
        <v>0</v>
      </c>
      <c r="CA170" s="27">
        <v>0</v>
      </c>
      <c r="CB170" s="27">
        <v>14.57</v>
      </c>
      <c r="CD170" s="27">
        <v>0.26</v>
      </c>
      <c r="CF170" s="27">
        <v>0</v>
      </c>
      <c r="CG170" s="27">
        <v>0</v>
      </c>
      <c r="CH170" s="27">
        <v>0</v>
      </c>
      <c r="CI170" s="27">
        <v>0</v>
      </c>
      <c r="CJ170" s="27">
        <v>0</v>
      </c>
      <c r="CK170" s="27">
        <v>0</v>
      </c>
      <c r="CL170" s="27">
        <v>0</v>
      </c>
      <c r="CM170" s="27">
        <v>0</v>
      </c>
      <c r="CN170" s="27">
        <v>0</v>
      </c>
      <c r="CO170" s="27">
        <v>0</v>
      </c>
      <c r="CP170" s="27">
        <v>0</v>
      </c>
    </row>
    <row r="171" spans="1:94" s="25" customFormat="1" x14ac:dyDescent="0.25">
      <c r="A171" s="25" t="str">
        <f>"-"</f>
        <v>-</v>
      </c>
      <c r="B171" s="26" t="s">
        <v>94</v>
      </c>
      <c r="C171" s="25" t="str">
        <f>"31"</f>
        <v>31</v>
      </c>
      <c r="D171" s="25">
        <v>2.0499999999999998</v>
      </c>
      <c r="E171" s="25">
        <v>0</v>
      </c>
      <c r="F171" s="25">
        <v>0.2</v>
      </c>
      <c r="G171" s="25">
        <v>0.2</v>
      </c>
      <c r="H171" s="25">
        <v>14.54</v>
      </c>
      <c r="I171" s="34">
        <v>69.409309999999991</v>
      </c>
      <c r="J171" s="25">
        <v>0</v>
      </c>
      <c r="K171" s="25">
        <v>0</v>
      </c>
      <c r="L171" s="25">
        <v>0</v>
      </c>
      <c r="M171" s="25">
        <v>0</v>
      </c>
      <c r="N171" s="25">
        <v>0.34</v>
      </c>
      <c r="O171" s="25">
        <v>14.14</v>
      </c>
      <c r="P171" s="25">
        <v>0.06</v>
      </c>
      <c r="Q171" s="25">
        <v>0</v>
      </c>
      <c r="R171" s="25">
        <v>0</v>
      </c>
      <c r="S171" s="25">
        <v>0</v>
      </c>
      <c r="T171" s="25">
        <v>0.56000000000000005</v>
      </c>
      <c r="U171" s="25">
        <v>0</v>
      </c>
      <c r="V171" s="25">
        <v>0</v>
      </c>
      <c r="W171" s="25">
        <v>0</v>
      </c>
      <c r="X171" s="25">
        <v>0</v>
      </c>
      <c r="Y171" s="25">
        <v>0</v>
      </c>
      <c r="Z171" s="25">
        <v>0</v>
      </c>
      <c r="AA171" s="25">
        <v>0</v>
      </c>
      <c r="AB171" s="25">
        <v>0</v>
      </c>
      <c r="AC171" s="25">
        <v>0</v>
      </c>
      <c r="AD171" s="25">
        <v>0</v>
      </c>
      <c r="AE171" s="25">
        <v>0</v>
      </c>
      <c r="AF171" s="25">
        <v>0</v>
      </c>
      <c r="AG171" s="25">
        <v>0</v>
      </c>
      <c r="AH171" s="25">
        <v>0</v>
      </c>
      <c r="AI171" s="25">
        <v>0</v>
      </c>
      <c r="AJ171" s="25">
        <v>0</v>
      </c>
      <c r="AK171" s="25">
        <v>0</v>
      </c>
      <c r="AL171" s="25">
        <v>0</v>
      </c>
      <c r="AM171" s="25">
        <v>157.77000000000001</v>
      </c>
      <c r="AN171" s="25">
        <v>52.32</v>
      </c>
      <c r="AO171" s="25">
        <v>31.02</v>
      </c>
      <c r="AP171" s="25">
        <v>62.03</v>
      </c>
      <c r="AQ171" s="25">
        <v>23.46</v>
      </c>
      <c r="AR171" s="25">
        <v>112.2</v>
      </c>
      <c r="AS171" s="25">
        <v>69.58</v>
      </c>
      <c r="AT171" s="25">
        <v>97.09</v>
      </c>
      <c r="AU171" s="25">
        <v>80.099999999999994</v>
      </c>
      <c r="AV171" s="25">
        <v>42.07</v>
      </c>
      <c r="AW171" s="25">
        <v>74.44</v>
      </c>
      <c r="AX171" s="25">
        <v>622.47</v>
      </c>
      <c r="AY171" s="25">
        <v>0</v>
      </c>
      <c r="AZ171" s="25">
        <v>202.81</v>
      </c>
      <c r="BA171" s="25">
        <v>88.19</v>
      </c>
      <c r="BB171" s="25">
        <v>58.52</v>
      </c>
      <c r="BC171" s="25">
        <v>46.39</v>
      </c>
      <c r="BD171" s="25">
        <v>0</v>
      </c>
      <c r="BE171" s="25">
        <v>0</v>
      </c>
      <c r="BF171" s="25">
        <v>0</v>
      </c>
      <c r="BG171" s="25">
        <v>0</v>
      </c>
      <c r="BH171" s="25">
        <v>0</v>
      </c>
      <c r="BI171" s="25">
        <v>0</v>
      </c>
      <c r="BJ171" s="25">
        <v>0</v>
      </c>
      <c r="BK171" s="25">
        <v>0.02</v>
      </c>
      <c r="BL171" s="25">
        <v>0</v>
      </c>
      <c r="BM171" s="25">
        <v>0</v>
      </c>
      <c r="BN171" s="25">
        <v>0</v>
      </c>
      <c r="BO171" s="25">
        <v>0</v>
      </c>
      <c r="BP171" s="25">
        <v>0</v>
      </c>
      <c r="BQ171" s="25">
        <v>0</v>
      </c>
      <c r="BR171" s="25">
        <v>0</v>
      </c>
      <c r="BS171" s="25">
        <v>0.02</v>
      </c>
      <c r="BT171" s="25">
        <v>0</v>
      </c>
      <c r="BU171" s="25">
        <v>0</v>
      </c>
      <c r="BV171" s="25">
        <v>0.09</v>
      </c>
      <c r="BW171" s="25">
        <v>0</v>
      </c>
      <c r="BX171" s="25">
        <v>0</v>
      </c>
      <c r="BY171" s="25">
        <v>0</v>
      </c>
      <c r="BZ171" s="25">
        <v>0</v>
      </c>
      <c r="CA171" s="25">
        <v>0</v>
      </c>
      <c r="CB171" s="25">
        <v>12.12</v>
      </c>
      <c r="CD171" s="25">
        <v>0</v>
      </c>
      <c r="CF171" s="25">
        <v>0</v>
      </c>
      <c r="CG171" s="25">
        <v>0</v>
      </c>
      <c r="CH171" s="25">
        <v>0</v>
      </c>
      <c r="CI171" s="25">
        <v>0</v>
      </c>
      <c r="CJ171" s="25">
        <v>0</v>
      </c>
      <c r="CK171" s="25">
        <v>0</v>
      </c>
      <c r="CL171" s="25">
        <v>0</v>
      </c>
      <c r="CM171" s="25">
        <v>0</v>
      </c>
      <c r="CN171" s="25">
        <v>0</v>
      </c>
      <c r="CO171" s="25">
        <v>0</v>
      </c>
      <c r="CP171" s="25">
        <v>0</v>
      </c>
    </row>
    <row r="172" spans="1:94" s="29" customFormat="1" x14ac:dyDescent="0.25">
      <c r="B172" s="30" t="s">
        <v>95</v>
      </c>
      <c r="C172" s="29">
        <f>C171+C170+C169+C168+C167</f>
        <v>712</v>
      </c>
      <c r="D172" s="29">
        <v>32.450000000000003</v>
      </c>
      <c r="E172" s="29">
        <v>22.62</v>
      </c>
      <c r="F172" s="29">
        <f>SUM(F167:F171)</f>
        <v>31.130000000000003</v>
      </c>
      <c r="G172" s="29">
        <f>SUM(G167:G171)</f>
        <v>5.6899999999999995</v>
      </c>
      <c r="H172" s="29">
        <f>SUM(H167:H171)</f>
        <v>99.85</v>
      </c>
      <c r="I172" s="35">
        <v>773.74</v>
      </c>
      <c r="J172" s="29">
        <v>10.58</v>
      </c>
      <c r="K172" s="29">
        <v>3.14</v>
      </c>
      <c r="L172" s="29">
        <v>0</v>
      </c>
      <c r="M172" s="29">
        <v>0</v>
      </c>
      <c r="N172" s="29">
        <v>20.28</v>
      </c>
      <c r="O172" s="29">
        <v>67.59</v>
      </c>
      <c r="P172" s="29">
        <v>6.61</v>
      </c>
      <c r="Q172" s="29">
        <v>0</v>
      </c>
      <c r="R172" s="29">
        <v>0</v>
      </c>
      <c r="S172" s="29">
        <v>0.78</v>
      </c>
      <c r="T172" s="29">
        <v>6.44</v>
      </c>
      <c r="U172" s="29">
        <v>836.46</v>
      </c>
      <c r="V172" s="29">
        <v>544.71</v>
      </c>
      <c r="W172" s="29">
        <v>166.5</v>
      </c>
      <c r="X172" s="29">
        <v>79.58</v>
      </c>
      <c r="Y172" s="29">
        <v>366.09</v>
      </c>
      <c r="Z172" s="29">
        <v>3.93</v>
      </c>
      <c r="AA172" s="29">
        <v>55.41</v>
      </c>
      <c r="AB172" s="29">
        <v>2603.77</v>
      </c>
      <c r="AC172" s="29">
        <v>563.91</v>
      </c>
      <c r="AD172" s="29">
        <v>3.53</v>
      </c>
      <c r="AE172" s="29">
        <v>0.28999999999999998</v>
      </c>
      <c r="AF172" s="29">
        <v>0.32</v>
      </c>
      <c r="AG172" s="29">
        <v>7.48</v>
      </c>
      <c r="AH172" s="29">
        <v>16.8</v>
      </c>
      <c r="AI172" s="29">
        <v>4.04</v>
      </c>
      <c r="AJ172" s="29">
        <v>0</v>
      </c>
      <c r="AK172" s="29">
        <v>429.25</v>
      </c>
      <c r="AL172" s="29">
        <v>385.44</v>
      </c>
      <c r="AM172" s="29">
        <v>1172.45</v>
      </c>
      <c r="AN172" s="29">
        <v>842.55</v>
      </c>
      <c r="AO172" s="29">
        <v>311.06</v>
      </c>
      <c r="AP172" s="29">
        <v>566.87</v>
      </c>
      <c r="AQ172" s="29">
        <v>195.1</v>
      </c>
      <c r="AR172" s="29">
        <v>718.53</v>
      </c>
      <c r="AS172" s="29">
        <v>574.27</v>
      </c>
      <c r="AT172" s="29">
        <v>681.02</v>
      </c>
      <c r="AU172" s="29">
        <v>888.12</v>
      </c>
      <c r="AV172" s="29">
        <v>328.93</v>
      </c>
      <c r="AW172" s="29">
        <v>521.24</v>
      </c>
      <c r="AX172" s="29">
        <v>2331.3200000000002</v>
      </c>
      <c r="AY172" s="29">
        <v>49.82</v>
      </c>
      <c r="AZ172" s="29">
        <v>707.45</v>
      </c>
      <c r="BA172" s="29">
        <v>519.96</v>
      </c>
      <c r="BB172" s="29">
        <v>580.69000000000005</v>
      </c>
      <c r="BC172" s="29">
        <v>231.16</v>
      </c>
      <c r="BD172" s="29">
        <v>0</v>
      </c>
      <c r="BE172" s="29">
        <v>0</v>
      </c>
      <c r="BF172" s="29">
        <v>0</v>
      </c>
      <c r="BG172" s="29">
        <v>0</v>
      </c>
      <c r="BH172" s="29">
        <v>0</v>
      </c>
      <c r="BI172" s="29">
        <v>0</v>
      </c>
      <c r="BJ172" s="29">
        <v>0</v>
      </c>
      <c r="BK172" s="29">
        <v>0.38</v>
      </c>
      <c r="BL172" s="29">
        <v>0</v>
      </c>
      <c r="BM172" s="29">
        <v>0.18</v>
      </c>
      <c r="BN172" s="29">
        <v>0.02</v>
      </c>
      <c r="BO172" s="29">
        <v>0.03</v>
      </c>
      <c r="BP172" s="29">
        <v>0</v>
      </c>
      <c r="BQ172" s="29">
        <v>0</v>
      </c>
      <c r="BR172" s="29">
        <v>0.01</v>
      </c>
      <c r="BS172" s="29">
        <v>1.1000000000000001</v>
      </c>
      <c r="BT172" s="29">
        <v>0</v>
      </c>
      <c r="BU172" s="29">
        <v>0</v>
      </c>
      <c r="BV172" s="29">
        <v>2.81</v>
      </c>
      <c r="BW172" s="29">
        <v>0.03</v>
      </c>
      <c r="BX172" s="29">
        <v>0</v>
      </c>
      <c r="BY172" s="29">
        <v>0</v>
      </c>
      <c r="BZ172" s="29">
        <v>0</v>
      </c>
      <c r="CA172" s="29">
        <v>0</v>
      </c>
      <c r="CB172" s="29">
        <v>724.68</v>
      </c>
      <c r="CC172" s="29">
        <f>$I$172/$I$173*100</f>
        <v>100</v>
      </c>
      <c r="CD172" s="29">
        <v>489.38</v>
      </c>
      <c r="CF172" s="29">
        <v>0</v>
      </c>
      <c r="CG172" s="29">
        <v>0</v>
      </c>
      <c r="CH172" s="29">
        <v>0</v>
      </c>
      <c r="CI172" s="29">
        <v>0</v>
      </c>
      <c r="CJ172" s="29">
        <v>0</v>
      </c>
      <c r="CK172" s="29">
        <v>0</v>
      </c>
      <c r="CL172" s="29">
        <v>0</v>
      </c>
      <c r="CM172" s="29">
        <v>0</v>
      </c>
      <c r="CN172" s="29">
        <v>0</v>
      </c>
      <c r="CO172" s="29">
        <v>10</v>
      </c>
      <c r="CP172" s="29">
        <v>0.69</v>
      </c>
    </row>
    <row r="173" spans="1:94" s="29" customFormat="1" x14ac:dyDescent="0.25">
      <c r="B173" s="30" t="s">
        <v>96</v>
      </c>
      <c r="D173" s="29">
        <v>32.450000000000003</v>
      </c>
      <c r="E173" s="29">
        <v>22.62</v>
      </c>
      <c r="F173" s="29">
        <f>F172</f>
        <v>31.130000000000003</v>
      </c>
      <c r="G173" s="29">
        <f t="shared" ref="G173:H173" si="11">G172</f>
        <v>5.6899999999999995</v>
      </c>
      <c r="H173" s="29">
        <f t="shared" si="11"/>
        <v>99.85</v>
      </c>
      <c r="I173" s="35">
        <v>773.74</v>
      </c>
      <c r="J173" s="29">
        <v>10.58</v>
      </c>
      <c r="K173" s="29">
        <v>3.14</v>
      </c>
      <c r="L173" s="29">
        <v>0</v>
      </c>
      <c r="M173" s="29">
        <v>0</v>
      </c>
      <c r="N173" s="29">
        <v>20.28</v>
      </c>
      <c r="O173" s="29">
        <v>67.59</v>
      </c>
      <c r="P173" s="29">
        <v>6.61</v>
      </c>
      <c r="Q173" s="29">
        <v>0</v>
      </c>
      <c r="R173" s="29">
        <v>0</v>
      </c>
      <c r="S173" s="29">
        <v>0.78</v>
      </c>
      <c r="T173" s="29">
        <v>6.44</v>
      </c>
      <c r="U173" s="29">
        <v>836.46</v>
      </c>
      <c r="V173" s="29">
        <v>544.71</v>
      </c>
      <c r="W173" s="29">
        <v>166.5</v>
      </c>
      <c r="X173" s="29">
        <v>79.58</v>
      </c>
      <c r="Y173" s="29">
        <v>366.09</v>
      </c>
      <c r="Z173" s="29">
        <v>3.93</v>
      </c>
      <c r="AA173" s="29">
        <v>55.41</v>
      </c>
      <c r="AB173" s="29">
        <v>2603.77</v>
      </c>
      <c r="AC173" s="29">
        <v>563.91</v>
      </c>
      <c r="AD173" s="29">
        <v>3.53</v>
      </c>
      <c r="AE173" s="29">
        <v>0.28999999999999998</v>
      </c>
      <c r="AF173" s="29">
        <v>0.32</v>
      </c>
      <c r="AG173" s="29">
        <v>7.48</v>
      </c>
      <c r="AH173" s="29">
        <v>16.8</v>
      </c>
      <c r="AI173" s="29">
        <v>4.04</v>
      </c>
      <c r="AJ173" s="29">
        <v>0</v>
      </c>
      <c r="AK173" s="29">
        <v>429.25</v>
      </c>
      <c r="AL173" s="29">
        <v>385.44</v>
      </c>
      <c r="AM173" s="29">
        <v>1172.45</v>
      </c>
      <c r="AN173" s="29">
        <v>842.55</v>
      </c>
      <c r="AO173" s="29">
        <v>311.06</v>
      </c>
      <c r="AP173" s="29">
        <v>566.87</v>
      </c>
      <c r="AQ173" s="29">
        <v>195.1</v>
      </c>
      <c r="AR173" s="29">
        <v>718.53</v>
      </c>
      <c r="AS173" s="29">
        <v>574.27</v>
      </c>
      <c r="AT173" s="29">
        <v>681.02</v>
      </c>
      <c r="AU173" s="29">
        <v>888.12</v>
      </c>
      <c r="AV173" s="29">
        <v>328.93</v>
      </c>
      <c r="AW173" s="29">
        <v>521.24</v>
      </c>
      <c r="AX173" s="29">
        <v>2331.3200000000002</v>
      </c>
      <c r="AY173" s="29">
        <v>49.82</v>
      </c>
      <c r="AZ173" s="29">
        <v>707.45</v>
      </c>
      <c r="BA173" s="29">
        <v>519.96</v>
      </c>
      <c r="BB173" s="29">
        <v>580.69000000000005</v>
      </c>
      <c r="BC173" s="29">
        <v>231.16</v>
      </c>
      <c r="BD173" s="29">
        <v>0</v>
      </c>
      <c r="BE173" s="29">
        <v>0</v>
      </c>
      <c r="BF173" s="29">
        <v>0</v>
      </c>
      <c r="BG173" s="29">
        <v>0</v>
      </c>
      <c r="BH173" s="29">
        <v>0</v>
      </c>
      <c r="BI173" s="29">
        <v>0</v>
      </c>
      <c r="BJ173" s="29">
        <v>0</v>
      </c>
      <c r="BK173" s="29">
        <v>0.38</v>
      </c>
      <c r="BL173" s="29">
        <v>0</v>
      </c>
      <c r="BM173" s="29">
        <v>0.18</v>
      </c>
      <c r="BN173" s="29">
        <v>0.02</v>
      </c>
      <c r="BO173" s="29">
        <v>0.03</v>
      </c>
      <c r="BP173" s="29">
        <v>0</v>
      </c>
      <c r="BQ173" s="29">
        <v>0</v>
      </c>
      <c r="BR173" s="29">
        <v>0.01</v>
      </c>
      <c r="BS173" s="29">
        <v>1.1000000000000001</v>
      </c>
      <c r="BT173" s="29">
        <v>0</v>
      </c>
      <c r="BU173" s="29">
        <v>0</v>
      </c>
      <c r="BV173" s="29">
        <v>2.81</v>
      </c>
      <c r="BW173" s="29">
        <v>0.03</v>
      </c>
      <c r="BX173" s="29">
        <v>0</v>
      </c>
      <c r="BY173" s="29">
        <v>0</v>
      </c>
      <c r="BZ173" s="29">
        <v>0</v>
      </c>
      <c r="CA173" s="29">
        <v>0</v>
      </c>
      <c r="CB173" s="29">
        <v>724.68</v>
      </c>
      <c r="CD173" s="29">
        <v>489.38</v>
      </c>
      <c r="CF173" s="29">
        <v>0</v>
      </c>
      <c r="CG173" s="29">
        <v>0</v>
      </c>
      <c r="CH173" s="29">
        <v>0</v>
      </c>
      <c r="CI173" s="29">
        <v>0</v>
      </c>
      <c r="CJ173" s="29">
        <v>0</v>
      </c>
      <c r="CK173" s="29">
        <v>0</v>
      </c>
      <c r="CL173" s="29">
        <v>0</v>
      </c>
      <c r="CM173" s="29">
        <v>0</v>
      </c>
      <c r="CN173" s="29">
        <v>0</v>
      </c>
      <c r="CO173" s="29">
        <v>10</v>
      </c>
      <c r="CP173" s="29">
        <v>0.69</v>
      </c>
    </row>
    <row r="174" spans="1:94" x14ac:dyDescent="0.25">
      <c r="B174" s="24" t="s">
        <v>147</v>
      </c>
    </row>
    <row r="175" spans="1:94" x14ac:dyDescent="0.25">
      <c r="B175" s="24" t="s">
        <v>89</v>
      </c>
    </row>
    <row r="176" spans="1:94" s="27" customFormat="1" ht="31.5" x14ac:dyDescent="0.25">
      <c r="A176" s="27" t="str">
        <f>"16/2"</f>
        <v>16/2</v>
      </c>
      <c r="B176" s="28" t="s">
        <v>115</v>
      </c>
      <c r="C176" s="27" t="str">
        <f>"250"</f>
        <v>250</v>
      </c>
      <c r="D176" s="27">
        <v>6.03</v>
      </c>
      <c r="E176" s="27">
        <v>0</v>
      </c>
      <c r="F176" s="27">
        <v>5.49</v>
      </c>
      <c r="G176" s="27">
        <v>5.49</v>
      </c>
      <c r="H176" s="27">
        <v>23.94</v>
      </c>
      <c r="I176" s="33">
        <v>164.07036000000002</v>
      </c>
      <c r="J176" s="27">
        <v>0.73</v>
      </c>
      <c r="K176" s="27">
        <v>3.25</v>
      </c>
      <c r="L176" s="27">
        <v>0</v>
      </c>
      <c r="M176" s="27">
        <v>0</v>
      </c>
      <c r="N176" s="27">
        <v>3.08</v>
      </c>
      <c r="O176" s="27">
        <v>17.43</v>
      </c>
      <c r="P176" s="27">
        <v>3.43</v>
      </c>
      <c r="Q176" s="27">
        <v>0</v>
      </c>
      <c r="R176" s="27">
        <v>0</v>
      </c>
      <c r="S176" s="27">
        <v>0.18</v>
      </c>
      <c r="T176" s="27">
        <v>1.93</v>
      </c>
      <c r="U176" s="27">
        <v>203.05</v>
      </c>
      <c r="V176" s="27">
        <v>538.30999999999995</v>
      </c>
      <c r="W176" s="27">
        <v>31.39</v>
      </c>
      <c r="X176" s="27">
        <v>36.32</v>
      </c>
      <c r="Y176" s="27">
        <v>87.98</v>
      </c>
      <c r="Z176" s="27">
        <v>2.08</v>
      </c>
      <c r="AA176" s="27">
        <v>0</v>
      </c>
      <c r="AB176" s="27">
        <v>1363.05</v>
      </c>
      <c r="AC176" s="27">
        <v>252.28</v>
      </c>
      <c r="AD176" s="27">
        <v>2.4300000000000002</v>
      </c>
      <c r="AE176" s="27">
        <v>0.23</v>
      </c>
      <c r="AF176" s="27">
        <v>0.08</v>
      </c>
      <c r="AG176" s="27">
        <v>1.22</v>
      </c>
      <c r="AH176" s="27">
        <v>2.75</v>
      </c>
      <c r="AI176" s="27">
        <v>5.65</v>
      </c>
      <c r="AJ176" s="27">
        <v>0</v>
      </c>
      <c r="AK176" s="27">
        <v>197.96</v>
      </c>
      <c r="AL176" s="27">
        <v>213.64</v>
      </c>
      <c r="AM176" s="27">
        <v>359.42</v>
      </c>
      <c r="AN176" s="27">
        <v>345.21</v>
      </c>
      <c r="AO176" s="27">
        <v>47.41</v>
      </c>
      <c r="AP176" s="27">
        <v>193.06</v>
      </c>
      <c r="AQ176" s="27">
        <v>64.19</v>
      </c>
      <c r="AR176" s="27">
        <v>226.87</v>
      </c>
      <c r="AS176" s="27">
        <v>219.77</v>
      </c>
      <c r="AT176" s="27">
        <v>419.77</v>
      </c>
      <c r="AU176" s="27">
        <v>495.91</v>
      </c>
      <c r="AV176" s="27">
        <v>100.47</v>
      </c>
      <c r="AW176" s="27">
        <v>214.87</v>
      </c>
      <c r="AX176" s="27">
        <v>785.46</v>
      </c>
      <c r="AY176" s="27">
        <v>0</v>
      </c>
      <c r="AZ176" s="27">
        <v>151.41</v>
      </c>
      <c r="BA176" s="27">
        <v>184.64</v>
      </c>
      <c r="BB176" s="27">
        <v>155.82</v>
      </c>
      <c r="BC176" s="27">
        <v>58.43</v>
      </c>
      <c r="BD176" s="27">
        <v>0</v>
      </c>
      <c r="BE176" s="27">
        <v>0</v>
      </c>
      <c r="BF176" s="27">
        <v>0</v>
      </c>
      <c r="BG176" s="27">
        <v>0</v>
      </c>
      <c r="BH176" s="27">
        <v>0</v>
      </c>
      <c r="BI176" s="27">
        <v>0</v>
      </c>
      <c r="BJ176" s="27">
        <v>0</v>
      </c>
      <c r="BK176" s="27">
        <v>0.39</v>
      </c>
      <c r="BL176" s="27">
        <v>0</v>
      </c>
      <c r="BM176" s="27">
        <v>0.28999999999999998</v>
      </c>
      <c r="BN176" s="27">
        <v>0.02</v>
      </c>
      <c r="BO176" s="27">
        <v>0.03</v>
      </c>
      <c r="BP176" s="27">
        <v>0</v>
      </c>
      <c r="BQ176" s="27">
        <v>0</v>
      </c>
      <c r="BR176" s="27">
        <v>0</v>
      </c>
      <c r="BS176" s="27">
        <v>1.33</v>
      </c>
      <c r="BT176" s="27">
        <v>0</v>
      </c>
      <c r="BU176" s="27">
        <v>0</v>
      </c>
      <c r="BV176" s="27">
        <v>3.13</v>
      </c>
      <c r="BW176" s="27">
        <v>0.02</v>
      </c>
      <c r="BX176" s="27">
        <v>0</v>
      </c>
      <c r="BY176" s="27">
        <v>0</v>
      </c>
      <c r="BZ176" s="27">
        <v>0</v>
      </c>
      <c r="CA176" s="27">
        <v>0</v>
      </c>
      <c r="CB176" s="27">
        <v>241.53</v>
      </c>
      <c r="CD176" s="27">
        <v>227.18</v>
      </c>
      <c r="CF176" s="27">
        <v>0</v>
      </c>
      <c r="CG176" s="27">
        <v>0</v>
      </c>
      <c r="CH176" s="27">
        <v>0</v>
      </c>
      <c r="CI176" s="27">
        <v>0</v>
      </c>
      <c r="CJ176" s="27">
        <v>0</v>
      </c>
      <c r="CK176" s="27">
        <v>0</v>
      </c>
      <c r="CL176" s="27">
        <v>0</v>
      </c>
      <c r="CM176" s="27">
        <v>0</v>
      </c>
      <c r="CN176" s="27">
        <v>0</v>
      </c>
      <c r="CO176" s="27">
        <v>0</v>
      </c>
      <c r="CP176" s="27">
        <v>0.5</v>
      </c>
    </row>
    <row r="177" spans="1:94" s="27" customFormat="1" x14ac:dyDescent="0.25">
      <c r="A177" s="27" t="str">
        <f>"1/9"</f>
        <v>1/9</v>
      </c>
      <c r="B177" s="28" t="s">
        <v>148</v>
      </c>
      <c r="C177" s="27" t="str">
        <f>"90"</f>
        <v>90</v>
      </c>
      <c r="D177" s="27">
        <v>21.44</v>
      </c>
      <c r="E177" s="27">
        <v>0</v>
      </c>
      <c r="F177" s="27">
        <v>17.940000000000001</v>
      </c>
      <c r="G177" s="27">
        <v>0</v>
      </c>
      <c r="H177" s="27">
        <v>0.66</v>
      </c>
      <c r="I177" s="33">
        <v>249.00173999999998</v>
      </c>
      <c r="J177" s="27">
        <v>0</v>
      </c>
      <c r="K177" s="27">
        <v>0</v>
      </c>
      <c r="L177" s="27">
        <v>0</v>
      </c>
      <c r="M177" s="27">
        <v>0</v>
      </c>
      <c r="N177" s="27">
        <v>0.22</v>
      </c>
      <c r="O177" s="27">
        <v>0</v>
      </c>
      <c r="P177" s="27">
        <v>0.44</v>
      </c>
      <c r="Q177" s="27">
        <v>0</v>
      </c>
      <c r="R177" s="27">
        <v>0</v>
      </c>
      <c r="S177" s="27">
        <v>0.01</v>
      </c>
      <c r="T177" s="27">
        <v>1.64</v>
      </c>
      <c r="U177" s="27">
        <v>418.13</v>
      </c>
      <c r="V177" s="27">
        <v>2.62</v>
      </c>
      <c r="W177" s="27">
        <v>1.99</v>
      </c>
      <c r="X177" s="27">
        <v>0.36</v>
      </c>
      <c r="Y177" s="27">
        <v>1.33</v>
      </c>
      <c r="Z177" s="27">
        <v>0.03</v>
      </c>
      <c r="AA177" s="27">
        <v>0</v>
      </c>
      <c r="AB177" s="27">
        <v>0</v>
      </c>
      <c r="AC177" s="27">
        <v>0</v>
      </c>
      <c r="AD177" s="27">
        <v>0.01</v>
      </c>
      <c r="AE177" s="27">
        <v>0</v>
      </c>
      <c r="AF177" s="27">
        <v>0</v>
      </c>
      <c r="AG177" s="27">
        <v>0</v>
      </c>
      <c r="AH177" s="27">
        <v>0.01</v>
      </c>
      <c r="AI177" s="27">
        <v>0.08</v>
      </c>
      <c r="AJ177" s="27">
        <v>0</v>
      </c>
      <c r="AK177" s="27">
        <v>0</v>
      </c>
      <c r="AL177" s="27">
        <v>0</v>
      </c>
      <c r="AM177" s="27">
        <v>0</v>
      </c>
      <c r="AN177" s="27">
        <v>0</v>
      </c>
      <c r="AO177" s="27">
        <v>0</v>
      </c>
      <c r="AP177" s="27">
        <v>0</v>
      </c>
      <c r="AQ177" s="27">
        <v>0</v>
      </c>
      <c r="AR177" s="27">
        <v>0</v>
      </c>
      <c r="AS177" s="27">
        <v>0</v>
      </c>
      <c r="AT177" s="27">
        <v>0</v>
      </c>
      <c r="AU177" s="27">
        <v>0</v>
      </c>
      <c r="AV177" s="27">
        <v>0</v>
      </c>
      <c r="AW177" s="27">
        <v>0</v>
      </c>
      <c r="AX177" s="27">
        <v>0</v>
      </c>
      <c r="AY177" s="27">
        <v>0</v>
      </c>
      <c r="AZ177" s="27">
        <v>0</v>
      </c>
      <c r="BA177" s="27">
        <v>0</v>
      </c>
      <c r="BB177" s="27">
        <v>0</v>
      </c>
      <c r="BC177" s="27">
        <v>0</v>
      </c>
      <c r="BD177" s="27">
        <v>0</v>
      </c>
      <c r="BE177" s="27">
        <v>0</v>
      </c>
      <c r="BF177" s="27">
        <v>0</v>
      </c>
      <c r="BG177" s="27">
        <v>0</v>
      </c>
      <c r="BH177" s="27">
        <v>0</v>
      </c>
      <c r="BI177" s="27">
        <v>0</v>
      </c>
      <c r="BJ177" s="27">
        <v>0</v>
      </c>
      <c r="BK177" s="27">
        <v>0</v>
      </c>
      <c r="BL177" s="27">
        <v>0</v>
      </c>
      <c r="BM177" s="27">
        <v>0</v>
      </c>
      <c r="BN177" s="27">
        <v>0</v>
      </c>
      <c r="BO177" s="27">
        <v>0</v>
      </c>
      <c r="BP177" s="27">
        <v>0</v>
      </c>
      <c r="BQ177" s="27">
        <v>0</v>
      </c>
      <c r="BR177" s="27">
        <v>0</v>
      </c>
      <c r="BS177" s="27">
        <v>0</v>
      </c>
      <c r="BT177" s="27">
        <v>0</v>
      </c>
      <c r="BU177" s="27">
        <v>0</v>
      </c>
      <c r="BV177" s="27">
        <v>0</v>
      </c>
      <c r="BW177" s="27">
        <v>0</v>
      </c>
      <c r="BX177" s="27">
        <v>0</v>
      </c>
      <c r="BY177" s="27">
        <v>0</v>
      </c>
      <c r="BZ177" s="27">
        <v>0</v>
      </c>
      <c r="CA177" s="27">
        <v>0</v>
      </c>
      <c r="CB177" s="27">
        <v>98.04</v>
      </c>
      <c r="CD177" s="27">
        <v>0</v>
      </c>
      <c r="CF177" s="27">
        <v>0</v>
      </c>
      <c r="CG177" s="27">
        <v>0</v>
      </c>
      <c r="CH177" s="27">
        <v>0</v>
      </c>
      <c r="CI177" s="27">
        <v>0</v>
      </c>
      <c r="CJ177" s="27">
        <v>0</v>
      </c>
      <c r="CK177" s="27">
        <v>0</v>
      </c>
      <c r="CL177" s="27">
        <v>0</v>
      </c>
      <c r="CM177" s="27">
        <v>0</v>
      </c>
      <c r="CN177" s="27">
        <v>0</v>
      </c>
      <c r="CO177" s="27">
        <v>0</v>
      </c>
      <c r="CP177" s="27">
        <v>0.45</v>
      </c>
    </row>
    <row r="178" spans="1:94" s="27" customFormat="1" ht="31.5" x14ac:dyDescent="0.25">
      <c r="A178" s="27" t="str">
        <f>"46/3"</f>
        <v>46/3</v>
      </c>
      <c r="B178" s="28" t="s">
        <v>100</v>
      </c>
      <c r="C178" s="27" t="str">
        <f>"150"</f>
        <v>150</v>
      </c>
      <c r="D178" s="27">
        <v>5.3</v>
      </c>
      <c r="E178" s="27">
        <v>0.03</v>
      </c>
      <c r="F178" s="27">
        <v>2.98</v>
      </c>
      <c r="G178" s="27">
        <v>0.66</v>
      </c>
      <c r="H178" s="27">
        <v>34.11</v>
      </c>
      <c r="I178" s="33">
        <v>183.94017449999998</v>
      </c>
      <c r="J178" s="27">
        <v>1.87</v>
      </c>
      <c r="K178" s="27">
        <v>0.08</v>
      </c>
      <c r="L178" s="27">
        <v>0</v>
      </c>
      <c r="M178" s="27">
        <v>0</v>
      </c>
      <c r="N178" s="27">
        <v>0.97</v>
      </c>
      <c r="O178" s="27">
        <v>31.42</v>
      </c>
      <c r="P178" s="27">
        <v>1.72</v>
      </c>
      <c r="Q178" s="27">
        <v>0</v>
      </c>
      <c r="R178" s="27">
        <v>0</v>
      </c>
      <c r="S178" s="27">
        <v>0</v>
      </c>
      <c r="T178" s="27">
        <v>0.68</v>
      </c>
      <c r="U178" s="27">
        <v>147.26</v>
      </c>
      <c r="V178" s="27">
        <v>56.22</v>
      </c>
      <c r="W178" s="27">
        <v>10.53</v>
      </c>
      <c r="X178" s="27">
        <v>7.17</v>
      </c>
      <c r="Y178" s="27">
        <v>39.83</v>
      </c>
      <c r="Z178" s="27">
        <v>0.73</v>
      </c>
      <c r="AA178" s="27">
        <v>9</v>
      </c>
      <c r="AB178" s="27">
        <v>9</v>
      </c>
      <c r="AC178" s="27">
        <v>16.88</v>
      </c>
      <c r="AD178" s="27">
        <v>0.8</v>
      </c>
      <c r="AE178" s="27">
        <v>0.06</v>
      </c>
      <c r="AF178" s="27">
        <v>0.02</v>
      </c>
      <c r="AG178" s="27">
        <v>0.49</v>
      </c>
      <c r="AH178" s="27">
        <v>1.49</v>
      </c>
      <c r="AI178" s="27">
        <v>0</v>
      </c>
      <c r="AJ178" s="27">
        <v>0</v>
      </c>
      <c r="AK178" s="27">
        <v>1.48</v>
      </c>
      <c r="AL178" s="27">
        <v>1.45</v>
      </c>
      <c r="AM178" s="27">
        <v>393.39</v>
      </c>
      <c r="AN178" s="27">
        <v>122.87</v>
      </c>
      <c r="AO178" s="27">
        <v>74.91</v>
      </c>
      <c r="AP178" s="27">
        <v>152.19</v>
      </c>
      <c r="AQ178" s="27">
        <v>49.94</v>
      </c>
      <c r="AR178" s="27">
        <v>244.06</v>
      </c>
      <c r="AS178" s="27">
        <v>161.38999999999999</v>
      </c>
      <c r="AT178" s="27">
        <v>194.59</v>
      </c>
      <c r="AU178" s="27">
        <v>166.92</v>
      </c>
      <c r="AV178" s="27">
        <v>98.07</v>
      </c>
      <c r="AW178" s="27">
        <v>170.55</v>
      </c>
      <c r="AX178" s="27">
        <v>1497.86</v>
      </c>
      <c r="AY178" s="27">
        <v>0</v>
      </c>
      <c r="AZ178" s="27">
        <v>471.98</v>
      </c>
      <c r="BA178" s="27">
        <v>244.48</v>
      </c>
      <c r="BB178" s="27">
        <v>122.77</v>
      </c>
      <c r="BC178" s="27">
        <v>97.19</v>
      </c>
      <c r="BD178" s="27">
        <v>0.09</v>
      </c>
      <c r="BE178" s="27">
        <v>0.04</v>
      </c>
      <c r="BF178" s="27">
        <v>0.02</v>
      </c>
      <c r="BG178" s="27">
        <v>0.05</v>
      </c>
      <c r="BH178" s="27">
        <v>0.06</v>
      </c>
      <c r="BI178" s="27">
        <v>0.26</v>
      </c>
      <c r="BJ178" s="27">
        <v>0</v>
      </c>
      <c r="BK178" s="27">
        <v>0.81</v>
      </c>
      <c r="BL178" s="27">
        <v>0</v>
      </c>
      <c r="BM178" s="27">
        <v>0.23</v>
      </c>
      <c r="BN178" s="27">
        <v>0</v>
      </c>
      <c r="BO178" s="27">
        <v>0</v>
      </c>
      <c r="BP178" s="27">
        <v>0</v>
      </c>
      <c r="BQ178" s="27">
        <v>0.05</v>
      </c>
      <c r="BR178" s="27">
        <v>0.08</v>
      </c>
      <c r="BS178" s="27">
        <v>0.6</v>
      </c>
      <c r="BT178" s="27">
        <v>0</v>
      </c>
      <c r="BU178" s="27">
        <v>0</v>
      </c>
      <c r="BV178" s="27">
        <v>0.24</v>
      </c>
      <c r="BW178" s="27">
        <v>0.01</v>
      </c>
      <c r="BX178" s="27">
        <v>0</v>
      </c>
      <c r="BY178" s="27">
        <v>0</v>
      </c>
      <c r="BZ178" s="27">
        <v>0</v>
      </c>
      <c r="CA178" s="27">
        <v>0</v>
      </c>
      <c r="CB178" s="27">
        <v>7.57</v>
      </c>
      <c r="CD178" s="27">
        <v>10.5</v>
      </c>
      <c r="CF178" s="27">
        <v>0</v>
      </c>
      <c r="CG178" s="27">
        <v>0</v>
      </c>
      <c r="CH178" s="27">
        <v>0</v>
      </c>
      <c r="CI178" s="27">
        <v>0</v>
      </c>
      <c r="CJ178" s="27">
        <v>0</v>
      </c>
      <c r="CK178" s="27">
        <v>0</v>
      </c>
      <c r="CL178" s="27">
        <v>0</v>
      </c>
      <c r="CM178" s="27">
        <v>0</v>
      </c>
      <c r="CN178" s="27">
        <v>0</v>
      </c>
      <c r="CO178" s="27">
        <v>0</v>
      </c>
      <c r="CP178" s="27">
        <v>0.38</v>
      </c>
    </row>
    <row r="179" spans="1:94" s="27" customFormat="1" x14ac:dyDescent="0.25">
      <c r="A179" s="27" t="str">
        <f>"300"</f>
        <v>300</v>
      </c>
      <c r="B179" s="28" t="s">
        <v>133</v>
      </c>
      <c r="C179" s="27" t="str">
        <f>"200"</f>
        <v>200</v>
      </c>
      <c r="D179" s="27">
        <v>0.1</v>
      </c>
      <c r="E179" s="27">
        <v>0</v>
      </c>
      <c r="F179" s="27">
        <v>0.02</v>
      </c>
      <c r="G179" s="27">
        <v>0.02</v>
      </c>
      <c r="H179" s="27">
        <v>14.74</v>
      </c>
      <c r="I179" s="33">
        <v>56.544170000000001</v>
      </c>
      <c r="J179" s="27">
        <v>0</v>
      </c>
      <c r="K179" s="27">
        <v>0</v>
      </c>
      <c r="L179" s="27">
        <v>0</v>
      </c>
      <c r="M179" s="27">
        <v>0</v>
      </c>
      <c r="N179" s="27">
        <v>14.69</v>
      </c>
      <c r="O179" s="27">
        <v>0</v>
      </c>
      <c r="P179" s="27">
        <v>0.05</v>
      </c>
      <c r="Q179" s="27">
        <v>0</v>
      </c>
      <c r="R179" s="27">
        <v>0</v>
      </c>
      <c r="S179" s="27">
        <v>0</v>
      </c>
      <c r="T179" s="27">
        <v>0.04</v>
      </c>
      <c r="U179" s="27">
        <v>0.15</v>
      </c>
      <c r="V179" s="27">
        <v>0.45</v>
      </c>
      <c r="W179" s="27">
        <v>0.44</v>
      </c>
      <c r="X179" s="27">
        <v>0</v>
      </c>
      <c r="Y179" s="27">
        <v>0</v>
      </c>
      <c r="Z179" s="27">
        <v>0.04</v>
      </c>
      <c r="AA179" s="27">
        <v>0</v>
      </c>
      <c r="AB179" s="27">
        <v>0</v>
      </c>
      <c r="AC179" s="27">
        <v>0</v>
      </c>
      <c r="AD179" s="27">
        <v>0</v>
      </c>
      <c r="AE179" s="27">
        <v>0</v>
      </c>
      <c r="AF179" s="27">
        <v>0</v>
      </c>
      <c r="AG179" s="27">
        <v>0</v>
      </c>
      <c r="AH179" s="27">
        <v>0</v>
      </c>
      <c r="AI179" s="27">
        <v>0</v>
      </c>
      <c r="AJ179" s="27">
        <v>0</v>
      </c>
      <c r="AK179" s="27">
        <v>0</v>
      </c>
      <c r="AL179" s="27">
        <v>0</v>
      </c>
      <c r="AM179" s="27">
        <v>0</v>
      </c>
      <c r="AN179" s="27">
        <v>0</v>
      </c>
      <c r="AO179" s="27">
        <v>0</v>
      </c>
      <c r="AP179" s="27">
        <v>0</v>
      </c>
      <c r="AQ179" s="27">
        <v>0</v>
      </c>
      <c r="AR179" s="27">
        <v>0</v>
      </c>
      <c r="AS179" s="27">
        <v>0</v>
      </c>
      <c r="AT179" s="27">
        <v>0</v>
      </c>
      <c r="AU179" s="27">
        <v>0</v>
      </c>
      <c r="AV179" s="27">
        <v>0</v>
      </c>
      <c r="AW179" s="27">
        <v>0</v>
      </c>
      <c r="AX179" s="27">
        <v>0</v>
      </c>
      <c r="AY179" s="27">
        <v>0</v>
      </c>
      <c r="AZ179" s="27">
        <v>0</v>
      </c>
      <c r="BA179" s="27">
        <v>0</v>
      </c>
      <c r="BB179" s="27">
        <v>0</v>
      </c>
      <c r="BC179" s="27">
        <v>0</v>
      </c>
      <c r="BD179" s="27">
        <v>0</v>
      </c>
      <c r="BE179" s="27">
        <v>0</v>
      </c>
      <c r="BF179" s="27">
        <v>0</v>
      </c>
      <c r="BG179" s="27">
        <v>0</v>
      </c>
      <c r="BH179" s="27">
        <v>0</v>
      </c>
      <c r="BI179" s="27">
        <v>0</v>
      </c>
      <c r="BJ179" s="27">
        <v>0</v>
      </c>
      <c r="BK179" s="27">
        <v>0</v>
      </c>
      <c r="BL179" s="27">
        <v>0</v>
      </c>
      <c r="BM179" s="27">
        <v>0</v>
      </c>
      <c r="BN179" s="27">
        <v>0</v>
      </c>
      <c r="BO179" s="27">
        <v>0</v>
      </c>
      <c r="BP179" s="27">
        <v>0</v>
      </c>
      <c r="BQ179" s="27">
        <v>0</v>
      </c>
      <c r="BR179" s="27">
        <v>0</v>
      </c>
      <c r="BS179" s="27">
        <v>0</v>
      </c>
      <c r="BT179" s="27">
        <v>0</v>
      </c>
      <c r="BU179" s="27">
        <v>0</v>
      </c>
      <c r="BV179" s="27">
        <v>0</v>
      </c>
      <c r="BW179" s="27">
        <v>0</v>
      </c>
      <c r="BX179" s="27">
        <v>0</v>
      </c>
      <c r="BY179" s="27">
        <v>0</v>
      </c>
      <c r="BZ179" s="27">
        <v>0</v>
      </c>
      <c r="CA179" s="27">
        <v>0</v>
      </c>
      <c r="CB179" s="27">
        <v>200.06</v>
      </c>
      <c r="CD179" s="27">
        <v>0</v>
      </c>
      <c r="CF179" s="27">
        <v>0</v>
      </c>
      <c r="CG179" s="27">
        <v>0</v>
      </c>
      <c r="CH179" s="27">
        <v>0</v>
      </c>
      <c r="CI179" s="27">
        <v>0</v>
      </c>
      <c r="CJ179" s="27">
        <v>0</v>
      </c>
      <c r="CK179" s="27">
        <v>0</v>
      </c>
      <c r="CL179" s="27">
        <v>0</v>
      </c>
      <c r="CM179" s="27">
        <v>0</v>
      </c>
      <c r="CN179" s="27">
        <v>0</v>
      </c>
      <c r="CO179" s="27">
        <v>15</v>
      </c>
      <c r="CP179" s="27">
        <v>0</v>
      </c>
    </row>
    <row r="180" spans="1:94" s="27" customFormat="1" x14ac:dyDescent="0.25">
      <c r="A180" s="27" t="str">
        <f>"-"</f>
        <v>-</v>
      </c>
      <c r="B180" s="28" t="s">
        <v>93</v>
      </c>
      <c r="C180" s="27" t="str">
        <f>"31"</f>
        <v>31</v>
      </c>
      <c r="D180" s="27">
        <v>2.0499999999999998</v>
      </c>
      <c r="E180" s="27">
        <v>0</v>
      </c>
      <c r="F180" s="27">
        <v>0.37</v>
      </c>
      <c r="G180" s="27">
        <v>0.37</v>
      </c>
      <c r="H180" s="27">
        <v>12.93</v>
      </c>
      <c r="I180" s="33">
        <v>59.947799999999994</v>
      </c>
      <c r="J180" s="27">
        <v>0.06</v>
      </c>
      <c r="K180" s="27">
        <v>0</v>
      </c>
      <c r="L180" s="27">
        <v>0</v>
      </c>
      <c r="M180" s="27">
        <v>0</v>
      </c>
      <c r="N180" s="27">
        <v>0.37</v>
      </c>
      <c r="O180" s="27">
        <v>9.98</v>
      </c>
      <c r="P180" s="27">
        <v>2.57</v>
      </c>
      <c r="Q180" s="27">
        <v>0</v>
      </c>
      <c r="R180" s="27">
        <v>0</v>
      </c>
      <c r="S180" s="27">
        <v>0.31</v>
      </c>
      <c r="T180" s="27">
        <v>0.78</v>
      </c>
      <c r="U180" s="27">
        <v>189.1</v>
      </c>
      <c r="V180" s="27">
        <v>75.95</v>
      </c>
      <c r="W180" s="27">
        <v>10.85</v>
      </c>
      <c r="X180" s="27">
        <v>14.57</v>
      </c>
      <c r="Y180" s="27">
        <v>48.98</v>
      </c>
      <c r="Z180" s="27">
        <v>1.21</v>
      </c>
      <c r="AA180" s="27">
        <v>0</v>
      </c>
      <c r="AB180" s="27">
        <v>1.55</v>
      </c>
      <c r="AC180" s="27">
        <v>0.31</v>
      </c>
      <c r="AD180" s="27">
        <v>0.43</v>
      </c>
      <c r="AE180" s="27">
        <v>0.06</v>
      </c>
      <c r="AF180" s="27">
        <v>0.02</v>
      </c>
      <c r="AG180" s="27">
        <v>0.22</v>
      </c>
      <c r="AH180" s="27">
        <v>0.62</v>
      </c>
      <c r="AI180" s="27">
        <v>0</v>
      </c>
      <c r="AJ180" s="27">
        <v>0</v>
      </c>
      <c r="AK180" s="27">
        <v>0</v>
      </c>
      <c r="AL180" s="27">
        <v>0</v>
      </c>
      <c r="AM180" s="27">
        <v>132.37</v>
      </c>
      <c r="AN180" s="27">
        <v>69.13</v>
      </c>
      <c r="AO180" s="27">
        <v>28.83</v>
      </c>
      <c r="AP180" s="27">
        <v>61.38</v>
      </c>
      <c r="AQ180" s="27">
        <v>24.8</v>
      </c>
      <c r="AR180" s="27">
        <v>115.01</v>
      </c>
      <c r="AS180" s="27">
        <v>92.07</v>
      </c>
      <c r="AT180" s="27">
        <v>90.21</v>
      </c>
      <c r="AU180" s="27">
        <v>143.84</v>
      </c>
      <c r="AV180" s="27">
        <v>38.44</v>
      </c>
      <c r="AW180" s="27">
        <v>96.1</v>
      </c>
      <c r="AX180" s="27">
        <v>473.99</v>
      </c>
      <c r="AY180" s="27">
        <v>0</v>
      </c>
      <c r="AZ180" s="27">
        <v>163.06</v>
      </c>
      <c r="BA180" s="27">
        <v>90.21</v>
      </c>
      <c r="BB180" s="27">
        <v>55.8</v>
      </c>
      <c r="BC180" s="27">
        <v>40.299999999999997</v>
      </c>
      <c r="BD180" s="27">
        <v>0</v>
      </c>
      <c r="BE180" s="27">
        <v>0</v>
      </c>
      <c r="BF180" s="27">
        <v>0</v>
      </c>
      <c r="BG180" s="27">
        <v>0</v>
      </c>
      <c r="BH180" s="27">
        <v>0</v>
      </c>
      <c r="BI180" s="27">
        <v>0</v>
      </c>
      <c r="BJ180" s="27">
        <v>0</v>
      </c>
      <c r="BK180" s="27">
        <v>0.04</v>
      </c>
      <c r="BL180" s="27">
        <v>0</v>
      </c>
      <c r="BM180" s="27">
        <v>0</v>
      </c>
      <c r="BN180" s="27">
        <v>0.01</v>
      </c>
      <c r="BO180" s="27">
        <v>0</v>
      </c>
      <c r="BP180" s="27">
        <v>0</v>
      </c>
      <c r="BQ180" s="27">
        <v>0</v>
      </c>
      <c r="BR180" s="27">
        <v>0</v>
      </c>
      <c r="BS180" s="27">
        <v>0.03</v>
      </c>
      <c r="BT180" s="27">
        <v>0</v>
      </c>
      <c r="BU180" s="27">
        <v>0</v>
      </c>
      <c r="BV180" s="27">
        <v>0.15</v>
      </c>
      <c r="BW180" s="27">
        <v>0.02</v>
      </c>
      <c r="BX180" s="27">
        <v>0</v>
      </c>
      <c r="BY180" s="27">
        <v>0</v>
      </c>
      <c r="BZ180" s="27">
        <v>0</v>
      </c>
      <c r="CA180" s="27">
        <v>0</v>
      </c>
      <c r="CB180" s="27">
        <v>14.57</v>
      </c>
      <c r="CD180" s="27">
        <v>0.26</v>
      </c>
      <c r="CF180" s="27">
        <v>0</v>
      </c>
      <c r="CG180" s="27">
        <v>0</v>
      </c>
      <c r="CH180" s="27">
        <v>0</v>
      </c>
      <c r="CI180" s="27">
        <v>0</v>
      </c>
      <c r="CJ180" s="27">
        <v>0</v>
      </c>
      <c r="CK180" s="27">
        <v>0</v>
      </c>
      <c r="CL180" s="27">
        <v>0</v>
      </c>
      <c r="CM180" s="27">
        <v>0</v>
      </c>
      <c r="CN180" s="27">
        <v>0</v>
      </c>
      <c r="CO180" s="27">
        <v>0</v>
      </c>
      <c r="CP180" s="27">
        <v>0</v>
      </c>
    </row>
    <row r="181" spans="1:94" s="25" customFormat="1" x14ac:dyDescent="0.25">
      <c r="A181" s="25" t="str">
        <f>"-"</f>
        <v>-</v>
      </c>
      <c r="B181" s="26" t="s">
        <v>94</v>
      </c>
      <c r="C181" s="25" t="str">
        <f>"31"</f>
        <v>31</v>
      </c>
      <c r="D181" s="25">
        <v>2.0499999999999998</v>
      </c>
      <c r="E181" s="25">
        <v>0</v>
      </c>
      <c r="F181" s="25">
        <v>0.2</v>
      </c>
      <c r="G181" s="25">
        <v>0.2</v>
      </c>
      <c r="H181" s="25">
        <v>14.54</v>
      </c>
      <c r="I181" s="34">
        <v>69.409309999999991</v>
      </c>
      <c r="J181" s="25">
        <v>0</v>
      </c>
      <c r="K181" s="25">
        <v>0</v>
      </c>
      <c r="L181" s="25">
        <v>0</v>
      </c>
      <c r="M181" s="25">
        <v>0</v>
      </c>
      <c r="N181" s="25">
        <v>0.34</v>
      </c>
      <c r="O181" s="25">
        <v>14.14</v>
      </c>
      <c r="P181" s="25">
        <v>0.06</v>
      </c>
      <c r="Q181" s="25">
        <v>0</v>
      </c>
      <c r="R181" s="25">
        <v>0</v>
      </c>
      <c r="S181" s="25">
        <v>0</v>
      </c>
      <c r="T181" s="25">
        <v>0.56000000000000005</v>
      </c>
      <c r="U181" s="25">
        <v>0</v>
      </c>
      <c r="V181" s="25">
        <v>0</v>
      </c>
      <c r="W181" s="25">
        <v>0</v>
      </c>
      <c r="X181" s="25">
        <v>0</v>
      </c>
      <c r="Y181" s="25">
        <v>0</v>
      </c>
      <c r="Z181" s="25">
        <v>0</v>
      </c>
      <c r="AA181" s="25">
        <v>0</v>
      </c>
      <c r="AB181" s="25">
        <v>0</v>
      </c>
      <c r="AC181" s="25">
        <v>0</v>
      </c>
      <c r="AD181" s="25">
        <v>0</v>
      </c>
      <c r="AE181" s="25">
        <v>0</v>
      </c>
      <c r="AF181" s="25">
        <v>0</v>
      </c>
      <c r="AG181" s="25">
        <v>0</v>
      </c>
      <c r="AH181" s="25">
        <v>0</v>
      </c>
      <c r="AI181" s="25">
        <v>0</v>
      </c>
      <c r="AJ181" s="25">
        <v>0</v>
      </c>
      <c r="AK181" s="25">
        <v>0</v>
      </c>
      <c r="AL181" s="25">
        <v>0</v>
      </c>
      <c r="AM181" s="25">
        <v>157.77000000000001</v>
      </c>
      <c r="AN181" s="25">
        <v>52.32</v>
      </c>
      <c r="AO181" s="25">
        <v>31.02</v>
      </c>
      <c r="AP181" s="25">
        <v>62.03</v>
      </c>
      <c r="AQ181" s="25">
        <v>23.46</v>
      </c>
      <c r="AR181" s="25">
        <v>112.2</v>
      </c>
      <c r="AS181" s="25">
        <v>69.58</v>
      </c>
      <c r="AT181" s="25">
        <v>97.09</v>
      </c>
      <c r="AU181" s="25">
        <v>80.099999999999994</v>
      </c>
      <c r="AV181" s="25">
        <v>42.07</v>
      </c>
      <c r="AW181" s="25">
        <v>74.44</v>
      </c>
      <c r="AX181" s="25">
        <v>622.47</v>
      </c>
      <c r="AY181" s="25">
        <v>0</v>
      </c>
      <c r="AZ181" s="25">
        <v>202.81</v>
      </c>
      <c r="BA181" s="25">
        <v>88.19</v>
      </c>
      <c r="BB181" s="25">
        <v>58.52</v>
      </c>
      <c r="BC181" s="25">
        <v>46.39</v>
      </c>
      <c r="BD181" s="25">
        <v>0</v>
      </c>
      <c r="BE181" s="25">
        <v>0</v>
      </c>
      <c r="BF181" s="25">
        <v>0</v>
      </c>
      <c r="BG181" s="25">
        <v>0</v>
      </c>
      <c r="BH181" s="25">
        <v>0</v>
      </c>
      <c r="BI181" s="25">
        <v>0</v>
      </c>
      <c r="BJ181" s="25">
        <v>0</v>
      </c>
      <c r="BK181" s="25">
        <v>0.02</v>
      </c>
      <c r="BL181" s="25">
        <v>0</v>
      </c>
      <c r="BM181" s="25">
        <v>0</v>
      </c>
      <c r="BN181" s="25">
        <v>0</v>
      </c>
      <c r="BO181" s="25">
        <v>0</v>
      </c>
      <c r="BP181" s="25">
        <v>0</v>
      </c>
      <c r="BQ181" s="25">
        <v>0</v>
      </c>
      <c r="BR181" s="25">
        <v>0</v>
      </c>
      <c r="BS181" s="25">
        <v>0.02</v>
      </c>
      <c r="BT181" s="25">
        <v>0</v>
      </c>
      <c r="BU181" s="25">
        <v>0</v>
      </c>
      <c r="BV181" s="25">
        <v>0.09</v>
      </c>
      <c r="BW181" s="25">
        <v>0</v>
      </c>
      <c r="BX181" s="25">
        <v>0</v>
      </c>
      <c r="BY181" s="25">
        <v>0</v>
      </c>
      <c r="BZ181" s="25">
        <v>0</v>
      </c>
      <c r="CA181" s="25">
        <v>0</v>
      </c>
      <c r="CB181" s="25">
        <v>12.12</v>
      </c>
      <c r="CD181" s="25">
        <v>0</v>
      </c>
      <c r="CF181" s="25">
        <v>0</v>
      </c>
      <c r="CG181" s="25">
        <v>0</v>
      </c>
      <c r="CH181" s="25">
        <v>0</v>
      </c>
      <c r="CI181" s="25">
        <v>0</v>
      </c>
      <c r="CJ181" s="25">
        <v>0</v>
      </c>
      <c r="CK181" s="25">
        <v>0</v>
      </c>
      <c r="CL181" s="25">
        <v>0</v>
      </c>
      <c r="CM181" s="25">
        <v>0</v>
      </c>
      <c r="CN181" s="25">
        <v>0</v>
      </c>
      <c r="CO181" s="25">
        <v>0</v>
      </c>
      <c r="CP181" s="25">
        <v>0</v>
      </c>
    </row>
    <row r="182" spans="1:94" s="29" customFormat="1" x14ac:dyDescent="0.25">
      <c r="B182" s="30" t="s">
        <v>95</v>
      </c>
      <c r="C182" s="29">
        <f>C181+C180+C179+C178+C177+C176</f>
        <v>752</v>
      </c>
      <c r="D182" s="29">
        <v>37.75</v>
      </c>
      <c r="E182" s="29">
        <v>0.03</v>
      </c>
      <c r="F182" s="29">
        <v>30.57</v>
      </c>
      <c r="G182" s="29">
        <v>10.32</v>
      </c>
      <c r="H182" s="29">
        <v>113.68</v>
      </c>
      <c r="I182" s="35">
        <v>864.5</v>
      </c>
      <c r="J182" s="29">
        <v>3.11</v>
      </c>
      <c r="K182" s="29">
        <v>5.67</v>
      </c>
      <c r="L182" s="29">
        <v>0</v>
      </c>
      <c r="M182" s="29">
        <v>0</v>
      </c>
      <c r="N182" s="29">
        <v>30.94</v>
      </c>
      <c r="O182" s="29">
        <v>73.06</v>
      </c>
      <c r="P182" s="29">
        <v>9.69</v>
      </c>
      <c r="Q182" s="29">
        <v>0</v>
      </c>
      <c r="R182" s="29">
        <v>0</v>
      </c>
      <c r="S182" s="29">
        <v>0.63</v>
      </c>
      <c r="T182" s="29">
        <v>6.42</v>
      </c>
      <c r="U182" s="29">
        <v>966.83</v>
      </c>
      <c r="V182" s="29">
        <v>760.59</v>
      </c>
      <c r="W182" s="29">
        <v>66.97</v>
      </c>
      <c r="X182" s="29">
        <v>74.959999999999994</v>
      </c>
      <c r="Y182" s="29">
        <v>202.12</v>
      </c>
      <c r="Z182" s="29">
        <v>4.3899999999999997</v>
      </c>
      <c r="AA182" s="29">
        <v>9</v>
      </c>
      <c r="AB182" s="29">
        <v>6595.04</v>
      </c>
      <c r="AC182" s="29">
        <v>1157.46</v>
      </c>
      <c r="AD182" s="29">
        <v>5.44</v>
      </c>
      <c r="AE182" s="29">
        <v>0.37</v>
      </c>
      <c r="AF182" s="29">
        <v>0.16</v>
      </c>
      <c r="AG182" s="29">
        <v>2.37</v>
      </c>
      <c r="AH182" s="29">
        <v>5.36</v>
      </c>
      <c r="AI182" s="29">
        <v>7.91</v>
      </c>
      <c r="AJ182" s="29">
        <v>0</v>
      </c>
      <c r="AK182" s="29">
        <v>199.44</v>
      </c>
      <c r="AL182" s="29">
        <v>215.09</v>
      </c>
      <c r="AM182" s="29">
        <v>1062.0999999999999</v>
      </c>
      <c r="AN182" s="29">
        <v>606.07000000000005</v>
      </c>
      <c r="AO182" s="29">
        <v>186.08</v>
      </c>
      <c r="AP182" s="29">
        <v>482.59</v>
      </c>
      <c r="AQ182" s="29">
        <v>165.87</v>
      </c>
      <c r="AR182" s="29">
        <v>711.62</v>
      </c>
      <c r="AS182" s="29">
        <v>563.70000000000005</v>
      </c>
      <c r="AT182" s="29">
        <v>819.51</v>
      </c>
      <c r="AU182" s="29">
        <v>945.52</v>
      </c>
      <c r="AV182" s="29">
        <v>285.14999999999998</v>
      </c>
      <c r="AW182" s="29">
        <v>568.58000000000004</v>
      </c>
      <c r="AX182" s="29">
        <v>3482.04</v>
      </c>
      <c r="AY182" s="29">
        <v>0</v>
      </c>
      <c r="AZ182" s="29">
        <v>1002.33</v>
      </c>
      <c r="BA182" s="29">
        <v>621.88</v>
      </c>
      <c r="BB182" s="29">
        <v>400.75</v>
      </c>
      <c r="BC182" s="29">
        <v>247.54</v>
      </c>
      <c r="BD182" s="29">
        <v>0.09</v>
      </c>
      <c r="BE182" s="29">
        <v>0.04</v>
      </c>
      <c r="BF182" s="29">
        <v>0.02</v>
      </c>
      <c r="BG182" s="29">
        <v>0.05</v>
      </c>
      <c r="BH182" s="29">
        <v>0.06</v>
      </c>
      <c r="BI182" s="29">
        <v>0.26</v>
      </c>
      <c r="BJ182" s="29">
        <v>0</v>
      </c>
      <c r="BK182" s="29">
        <v>1.49</v>
      </c>
      <c r="BL182" s="29">
        <v>0</v>
      </c>
      <c r="BM182" s="29">
        <v>0.67</v>
      </c>
      <c r="BN182" s="29">
        <v>0.03</v>
      </c>
      <c r="BO182" s="29">
        <v>0.06</v>
      </c>
      <c r="BP182" s="29">
        <v>0</v>
      </c>
      <c r="BQ182" s="29">
        <v>0.05</v>
      </c>
      <c r="BR182" s="29">
        <v>0.09</v>
      </c>
      <c r="BS182" s="29">
        <v>2.82</v>
      </c>
      <c r="BT182" s="29">
        <v>0</v>
      </c>
      <c r="BU182" s="29">
        <v>0</v>
      </c>
      <c r="BV182" s="29">
        <v>5.69</v>
      </c>
      <c r="BW182" s="29">
        <v>0.06</v>
      </c>
      <c r="BX182" s="29">
        <v>0</v>
      </c>
      <c r="BY182" s="29">
        <v>0</v>
      </c>
      <c r="BZ182" s="29">
        <v>0</v>
      </c>
      <c r="CA182" s="29">
        <v>0</v>
      </c>
      <c r="CB182" s="29">
        <v>615.24</v>
      </c>
      <c r="CC182" s="29">
        <f>$I$182/$I$183*100</f>
        <v>100</v>
      </c>
      <c r="CD182" s="29">
        <v>1108.17</v>
      </c>
      <c r="CF182" s="29">
        <v>0</v>
      </c>
      <c r="CG182" s="29">
        <v>0</v>
      </c>
      <c r="CH182" s="29">
        <v>0</v>
      </c>
      <c r="CI182" s="29">
        <v>0</v>
      </c>
      <c r="CJ182" s="29">
        <v>0</v>
      </c>
      <c r="CK182" s="29">
        <v>0</v>
      </c>
      <c r="CL182" s="29">
        <v>0</v>
      </c>
      <c r="CM182" s="29">
        <v>0</v>
      </c>
      <c r="CN182" s="29">
        <v>0</v>
      </c>
      <c r="CO182" s="29">
        <v>15.6</v>
      </c>
      <c r="CP182" s="29">
        <v>1.33</v>
      </c>
    </row>
    <row r="183" spans="1:94" s="29" customFormat="1" x14ac:dyDescent="0.25">
      <c r="B183" s="30" t="s">
        <v>96</v>
      </c>
      <c r="D183" s="29">
        <v>37.75</v>
      </c>
      <c r="E183" s="29">
        <v>0.03</v>
      </c>
      <c r="F183" s="29">
        <v>30.57</v>
      </c>
      <c r="G183" s="29">
        <v>10.32</v>
      </c>
      <c r="H183" s="29">
        <v>113.68</v>
      </c>
      <c r="I183" s="35">
        <v>864.5</v>
      </c>
      <c r="J183" s="29">
        <v>3.11</v>
      </c>
      <c r="K183" s="29">
        <v>5.67</v>
      </c>
      <c r="L183" s="29">
        <v>0</v>
      </c>
      <c r="M183" s="29">
        <v>0</v>
      </c>
      <c r="N183" s="29">
        <v>30.94</v>
      </c>
      <c r="O183" s="29">
        <v>73.06</v>
      </c>
      <c r="P183" s="29">
        <v>9.69</v>
      </c>
      <c r="Q183" s="29">
        <v>0</v>
      </c>
      <c r="R183" s="29">
        <v>0</v>
      </c>
      <c r="S183" s="29">
        <v>0.63</v>
      </c>
      <c r="T183" s="29">
        <v>6.42</v>
      </c>
      <c r="U183" s="29">
        <v>966.83</v>
      </c>
      <c r="V183" s="29">
        <v>760.59</v>
      </c>
      <c r="W183" s="29">
        <v>66.97</v>
      </c>
      <c r="X183" s="29">
        <v>74.959999999999994</v>
      </c>
      <c r="Y183" s="29">
        <v>202.12</v>
      </c>
      <c r="Z183" s="29">
        <v>4.3899999999999997</v>
      </c>
      <c r="AA183" s="29">
        <v>9</v>
      </c>
      <c r="AB183" s="29">
        <v>6595.04</v>
      </c>
      <c r="AC183" s="29">
        <v>1157.46</v>
      </c>
      <c r="AD183" s="29">
        <v>5.44</v>
      </c>
      <c r="AE183" s="29">
        <v>0.37</v>
      </c>
      <c r="AF183" s="29">
        <v>0.16</v>
      </c>
      <c r="AG183" s="29">
        <v>2.37</v>
      </c>
      <c r="AH183" s="29">
        <v>5.36</v>
      </c>
      <c r="AI183" s="29">
        <v>7.91</v>
      </c>
      <c r="AJ183" s="29">
        <v>0</v>
      </c>
      <c r="AK183" s="29">
        <v>199.44</v>
      </c>
      <c r="AL183" s="29">
        <v>215.09</v>
      </c>
      <c r="AM183" s="29">
        <v>1062.0999999999999</v>
      </c>
      <c r="AN183" s="29">
        <v>606.07000000000005</v>
      </c>
      <c r="AO183" s="29">
        <v>186.08</v>
      </c>
      <c r="AP183" s="29">
        <v>482.59</v>
      </c>
      <c r="AQ183" s="29">
        <v>165.87</v>
      </c>
      <c r="AR183" s="29">
        <v>711.62</v>
      </c>
      <c r="AS183" s="29">
        <v>563.70000000000005</v>
      </c>
      <c r="AT183" s="29">
        <v>819.51</v>
      </c>
      <c r="AU183" s="29">
        <v>945.52</v>
      </c>
      <c r="AV183" s="29">
        <v>285.14999999999998</v>
      </c>
      <c r="AW183" s="29">
        <v>568.58000000000004</v>
      </c>
      <c r="AX183" s="29">
        <v>3482.04</v>
      </c>
      <c r="AY183" s="29">
        <v>0</v>
      </c>
      <c r="AZ183" s="29">
        <v>1002.33</v>
      </c>
      <c r="BA183" s="29">
        <v>621.88</v>
      </c>
      <c r="BB183" s="29">
        <v>400.75</v>
      </c>
      <c r="BC183" s="29">
        <v>247.54</v>
      </c>
      <c r="BD183" s="29">
        <v>0.09</v>
      </c>
      <c r="BE183" s="29">
        <v>0.04</v>
      </c>
      <c r="BF183" s="29">
        <v>0.02</v>
      </c>
      <c r="BG183" s="29">
        <v>0.05</v>
      </c>
      <c r="BH183" s="29">
        <v>0.06</v>
      </c>
      <c r="BI183" s="29">
        <v>0.26</v>
      </c>
      <c r="BJ183" s="29">
        <v>0</v>
      </c>
      <c r="BK183" s="29">
        <v>1.49</v>
      </c>
      <c r="BL183" s="29">
        <v>0</v>
      </c>
      <c r="BM183" s="29">
        <v>0.67</v>
      </c>
      <c r="BN183" s="29">
        <v>0.03</v>
      </c>
      <c r="BO183" s="29">
        <v>0.06</v>
      </c>
      <c r="BP183" s="29">
        <v>0</v>
      </c>
      <c r="BQ183" s="29">
        <v>0.05</v>
      </c>
      <c r="BR183" s="29">
        <v>0.09</v>
      </c>
      <c r="BS183" s="29">
        <v>2.82</v>
      </c>
      <c r="BT183" s="29">
        <v>0</v>
      </c>
      <c r="BU183" s="29">
        <v>0</v>
      </c>
      <c r="BV183" s="29">
        <v>5.69</v>
      </c>
      <c r="BW183" s="29">
        <v>0.06</v>
      </c>
      <c r="BX183" s="29">
        <v>0</v>
      </c>
      <c r="BY183" s="29">
        <v>0</v>
      </c>
      <c r="BZ183" s="29">
        <v>0</v>
      </c>
      <c r="CA183" s="29">
        <v>0</v>
      </c>
      <c r="CB183" s="29">
        <v>615.24</v>
      </c>
      <c r="CD183" s="29">
        <v>1108.17</v>
      </c>
      <c r="CF183" s="29">
        <v>0</v>
      </c>
      <c r="CG183" s="29">
        <v>0</v>
      </c>
      <c r="CH183" s="29">
        <v>0</v>
      </c>
      <c r="CI183" s="29">
        <v>0</v>
      </c>
      <c r="CJ183" s="29">
        <v>0</v>
      </c>
      <c r="CK183" s="29">
        <v>0</v>
      </c>
      <c r="CL183" s="29">
        <v>0</v>
      </c>
      <c r="CM183" s="29">
        <v>0</v>
      </c>
      <c r="CN183" s="29">
        <v>0</v>
      </c>
      <c r="CO183" s="29">
        <v>15.6</v>
      </c>
      <c r="CP183" s="29">
        <v>1.33</v>
      </c>
    </row>
    <row r="184" spans="1:94" x14ac:dyDescent="0.25">
      <c r="B184" s="24" t="s">
        <v>149</v>
      </c>
    </row>
    <row r="185" spans="1:94" x14ac:dyDescent="0.25">
      <c r="B185" s="24" t="s">
        <v>89</v>
      </c>
    </row>
    <row r="186" spans="1:94" s="27" customFormat="1" ht="31.5" x14ac:dyDescent="0.25">
      <c r="A186" s="27" t="str">
        <f>"2/2"</f>
        <v>2/2</v>
      </c>
      <c r="B186" s="28" t="s">
        <v>157</v>
      </c>
      <c r="C186" s="27" t="str">
        <f>"265"</f>
        <v>265</v>
      </c>
      <c r="D186" s="27">
        <v>7.14</v>
      </c>
      <c r="E186" s="27">
        <v>2.5099999999999998</v>
      </c>
      <c r="F186" s="27">
        <v>7.48</v>
      </c>
      <c r="G186" s="27">
        <v>5.22</v>
      </c>
      <c r="H186" s="27">
        <v>24.72</v>
      </c>
      <c r="I186" s="33">
        <v>186.91</v>
      </c>
      <c r="J186" s="27">
        <v>1.1100000000000001</v>
      </c>
      <c r="K186" s="27">
        <v>3.25</v>
      </c>
      <c r="L186" s="27">
        <v>0</v>
      </c>
      <c r="M186" s="27">
        <v>0</v>
      </c>
      <c r="N186" s="27">
        <v>5.51</v>
      </c>
      <c r="O186" s="27">
        <v>5.04</v>
      </c>
      <c r="P186" s="27">
        <v>2.16</v>
      </c>
      <c r="Q186" s="27">
        <v>0</v>
      </c>
      <c r="R186" s="27">
        <v>0</v>
      </c>
      <c r="S186" s="27">
        <v>0.28000000000000003</v>
      </c>
      <c r="T186" s="27">
        <v>1.54</v>
      </c>
      <c r="U186" s="27">
        <v>218.18</v>
      </c>
      <c r="V186" s="27">
        <v>339.72</v>
      </c>
      <c r="W186" s="27">
        <v>40.43</v>
      </c>
      <c r="X186" s="27">
        <v>23.22</v>
      </c>
      <c r="Y186" s="27">
        <v>66.680000000000007</v>
      </c>
      <c r="Z186" s="27">
        <v>1.1000000000000001</v>
      </c>
      <c r="AA186" s="27">
        <v>8.8000000000000007</v>
      </c>
      <c r="AB186" s="27">
        <v>974.4</v>
      </c>
      <c r="AC186" s="27">
        <v>217.84</v>
      </c>
      <c r="AD186" s="27">
        <v>2.4700000000000002</v>
      </c>
      <c r="AE186" s="27">
        <v>0.05</v>
      </c>
      <c r="AF186" s="27">
        <v>0.05</v>
      </c>
      <c r="AG186" s="27">
        <v>0.65</v>
      </c>
      <c r="AH186" s="27">
        <v>1.17</v>
      </c>
      <c r="AI186" s="27">
        <v>10.91</v>
      </c>
      <c r="AJ186" s="27">
        <v>0</v>
      </c>
      <c r="AK186" s="27">
        <v>11.07</v>
      </c>
      <c r="AL186" s="27">
        <v>10.11</v>
      </c>
      <c r="AM186" s="27">
        <v>77.790000000000006</v>
      </c>
      <c r="AN186" s="27">
        <v>72.430000000000007</v>
      </c>
      <c r="AO186" s="27">
        <v>20.7</v>
      </c>
      <c r="AP186" s="27">
        <v>51.58</v>
      </c>
      <c r="AQ186" s="27">
        <v>15.23</v>
      </c>
      <c r="AR186" s="27">
        <v>58.05</v>
      </c>
      <c r="AS186" s="27">
        <v>63.87</v>
      </c>
      <c r="AT186" s="27">
        <v>103.41</v>
      </c>
      <c r="AU186" s="27">
        <v>194.3</v>
      </c>
      <c r="AV186" s="27">
        <v>23.79</v>
      </c>
      <c r="AW186" s="27">
        <v>48.98</v>
      </c>
      <c r="AX186" s="27">
        <v>326.85000000000002</v>
      </c>
      <c r="AY186" s="27">
        <v>0</v>
      </c>
      <c r="AZ186" s="27">
        <v>68.099999999999994</v>
      </c>
      <c r="BA186" s="27">
        <v>61.15</v>
      </c>
      <c r="BB186" s="27">
        <v>47.52</v>
      </c>
      <c r="BC186" s="27">
        <v>20.63</v>
      </c>
      <c r="BD186" s="27">
        <v>0</v>
      </c>
      <c r="BE186" s="27">
        <v>0</v>
      </c>
      <c r="BF186" s="27">
        <v>0</v>
      </c>
      <c r="BG186" s="27">
        <v>0</v>
      </c>
      <c r="BH186" s="27">
        <v>0</v>
      </c>
      <c r="BI186" s="27">
        <v>0</v>
      </c>
      <c r="BJ186" s="27">
        <v>0</v>
      </c>
      <c r="BK186" s="27">
        <v>0.28999999999999998</v>
      </c>
      <c r="BL186" s="27">
        <v>0</v>
      </c>
      <c r="BM186" s="27">
        <v>0.18</v>
      </c>
      <c r="BN186" s="27">
        <v>0.01</v>
      </c>
      <c r="BO186" s="27">
        <v>0.03</v>
      </c>
      <c r="BP186" s="27">
        <v>0</v>
      </c>
      <c r="BQ186" s="27">
        <v>0</v>
      </c>
      <c r="BR186" s="27">
        <v>0</v>
      </c>
      <c r="BS186" s="27">
        <v>1.08</v>
      </c>
      <c r="BT186" s="27">
        <v>0</v>
      </c>
      <c r="BU186" s="27">
        <v>0</v>
      </c>
      <c r="BV186" s="27">
        <v>2.99</v>
      </c>
      <c r="BW186" s="27">
        <v>0</v>
      </c>
      <c r="BX186" s="27">
        <v>0</v>
      </c>
      <c r="BY186" s="27">
        <v>0</v>
      </c>
      <c r="BZ186" s="27">
        <v>0</v>
      </c>
      <c r="CA186" s="27">
        <v>0</v>
      </c>
      <c r="CB186" s="27">
        <v>298.94</v>
      </c>
      <c r="CD186" s="27">
        <v>165.4</v>
      </c>
      <c r="CF186" s="27">
        <v>0</v>
      </c>
      <c r="CG186" s="27">
        <v>0</v>
      </c>
      <c r="CH186" s="27">
        <v>0</v>
      </c>
      <c r="CI186" s="27">
        <v>0</v>
      </c>
      <c r="CJ186" s="27">
        <v>0</v>
      </c>
      <c r="CK186" s="27">
        <v>0</v>
      </c>
      <c r="CL186" s="27">
        <v>0</v>
      </c>
      <c r="CM186" s="27">
        <v>0</v>
      </c>
      <c r="CN186" s="27">
        <v>0</v>
      </c>
      <c r="CO186" s="27">
        <v>0</v>
      </c>
      <c r="CP186" s="27">
        <v>0.5</v>
      </c>
    </row>
    <row r="187" spans="1:94" s="27" customFormat="1" ht="31.5" x14ac:dyDescent="0.25">
      <c r="A187" s="27" t="str">
        <f>"54 Сб 1983"</f>
        <v>54 Сб 1983</v>
      </c>
      <c r="B187" s="28" t="s">
        <v>150</v>
      </c>
      <c r="C187" s="27" t="str">
        <f>"90"</f>
        <v>90</v>
      </c>
      <c r="D187" s="27">
        <v>17.05</v>
      </c>
      <c r="E187" s="27">
        <v>0.46</v>
      </c>
      <c r="F187" s="27">
        <v>13.45</v>
      </c>
      <c r="G187" s="27">
        <v>8.64</v>
      </c>
      <c r="H187" s="27">
        <v>8.57</v>
      </c>
      <c r="I187" s="33">
        <v>222.3747118588235</v>
      </c>
      <c r="J187" s="27">
        <v>4.03</v>
      </c>
      <c r="K187" s="27">
        <v>5.64</v>
      </c>
      <c r="L187" s="27">
        <v>0</v>
      </c>
      <c r="M187" s="27">
        <v>0</v>
      </c>
      <c r="N187" s="27">
        <v>1.39</v>
      </c>
      <c r="O187" s="27">
        <v>6.28</v>
      </c>
      <c r="P187" s="27">
        <v>0.9</v>
      </c>
      <c r="Q187" s="27">
        <v>0</v>
      </c>
      <c r="R187" s="27">
        <v>0</v>
      </c>
      <c r="S187" s="27">
        <v>0.1</v>
      </c>
      <c r="T187" s="27">
        <v>1.23</v>
      </c>
      <c r="U187" s="27">
        <v>62.04</v>
      </c>
      <c r="V187" s="27">
        <v>45.4</v>
      </c>
      <c r="W187" s="27">
        <v>9.1300000000000008</v>
      </c>
      <c r="X187" s="27">
        <v>6.49</v>
      </c>
      <c r="Y187" s="27">
        <v>25.58</v>
      </c>
      <c r="Z187" s="27">
        <v>0.49</v>
      </c>
      <c r="AA187" s="27">
        <v>23.82</v>
      </c>
      <c r="AB187" s="27">
        <v>17.72</v>
      </c>
      <c r="AC187" s="27">
        <v>43.38</v>
      </c>
      <c r="AD187" s="27">
        <v>4.03</v>
      </c>
      <c r="AE187" s="27">
        <v>0.02</v>
      </c>
      <c r="AF187" s="27">
        <v>0.03</v>
      </c>
      <c r="AG187" s="27">
        <v>0.22</v>
      </c>
      <c r="AH187" s="27">
        <v>0.67</v>
      </c>
      <c r="AI187" s="27">
        <v>0.59</v>
      </c>
      <c r="AJ187" s="27">
        <v>0</v>
      </c>
      <c r="AK187" s="27">
        <v>25.89</v>
      </c>
      <c r="AL187" s="27">
        <v>20.260000000000002</v>
      </c>
      <c r="AM187" s="27">
        <v>36.770000000000003</v>
      </c>
      <c r="AN187" s="27">
        <v>30.16</v>
      </c>
      <c r="AO187" s="27">
        <v>14.05</v>
      </c>
      <c r="AP187" s="27">
        <v>20.92</v>
      </c>
      <c r="AQ187" s="27">
        <v>7.84</v>
      </c>
      <c r="AR187" s="27">
        <v>22.06</v>
      </c>
      <c r="AS187" s="27">
        <v>23.71</v>
      </c>
      <c r="AT187" s="27">
        <v>25.88</v>
      </c>
      <c r="AU187" s="27">
        <v>40.94</v>
      </c>
      <c r="AV187" s="27">
        <v>11.95</v>
      </c>
      <c r="AW187" s="27">
        <v>14</v>
      </c>
      <c r="AX187" s="27">
        <v>60.92</v>
      </c>
      <c r="AY187" s="27">
        <v>0.45</v>
      </c>
      <c r="AZ187" s="27">
        <v>14.11</v>
      </c>
      <c r="BA187" s="27">
        <v>31.25</v>
      </c>
      <c r="BB187" s="27">
        <v>16.46</v>
      </c>
      <c r="BC187" s="27">
        <v>9.6300000000000008</v>
      </c>
      <c r="BD187" s="27">
        <v>0.17</v>
      </c>
      <c r="BE187" s="27">
        <v>0.04</v>
      </c>
      <c r="BF187" s="27">
        <v>0.03</v>
      </c>
      <c r="BG187" s="27">
        <v>0.09</v>
      </c>
      <c r="BH187" s="27">
        <v>0.11</v>
      </c>
      <c r="BI187" s="27">
        <v>0.36</v>
      </c>
      <c r="BJ187" s="27">
        <v>0</v>
      </c>
      <c r="BK187" s="27">
        <v>1.61</v>
      </c>
      <c r="BL187" s="27">
        <v>0</v>
      </c>
      <c r="BM187" s="27">
        <v>0.66</v>
      </c>
      <c r="BN187" s="27">
        <v>0.02</v>
      </c>
      <c r="BO187" s="27">
        <v>0.05</v>
      </c>
      <c r="BP187" s="27">
        <v>0</v>
      </c>
      <c r="BQ187" s="27">
        <v>0.04</v>
      </c>
      <c r="BR187" s="27">
        <v>0.13</v>
      </c>
      <c r="BS187" s="27">
        <v>2.83</v>
      </c>
      <c r="BT187" s="27">
        <v>0</v>
      </c>
      <c r="BU187" s="27">
        <v>0</v>
      </c>
      <c r="BV187" s="27">
        <v>5.05</v>
      </c>
      <c r="BW187" s="27">
        <v>0</v>
      </c>
      <c r="BX187" s="27">
        <v>0</v>
      </c>
      <c r="BY187" s="27">
        <v>0</v>
      </c>
      <c r="BZ187" s="27">
        <v>0</v>
      </c>
      <c r="CA187" s="27">
        <v>0</v>
      </c>
      <c r="CB187" s="27">
        <v>76.95</v>
      </c>
      <c r="CD187" s="27">
        <v>26.78</v>
      </c>
      <c r="CF187" s="27">
        <v>0</v>
      </c>
      <c r="CG187" s="27">
        <v>0</v>
      </c>
      <c r="CH187" s="27">
        <v>0</v>
      </c>
      <c r="CI187" s="27">
        <v>0</v>
      </c>
      <c r="CJ187" s="27">
        <v>0</v>
      </c>
      <c r="CK187" s="27">
        <v>0</v>
      </c>
      <c r="CL187" s="27">
        <v>0</v>
      </c>
      <c r="CM187" s="27">
        <v>0</v>
      </c>
      <c r="CN187" s="27">
        <v>0</v>
      </c>
      <c r="CO187" s="27">
        <v>0</v>
      </c>
      <c r="CP187" s="27">
        <v>0</v>
      </c>
    </row>
    <row r="188" spans="1:94" s="27" customFormat="1" x14ac:dyDescent="0.25">
      <c r="A188" s="27" t="str">
        <f>"3/3"</f>
        <v>3/3</v>
      </c>
      <c r="B188" s="28" t="s">
        <v>109</v>
      </c>
      <c r="C188" s="27" t="str">
        <f>"150"</f>
        <v>150</v>
      </c>
      <c r="D188" s="27">
        <v>3.11</v>
      </c>
      <c r="E188" s="27">
        <v>0.55000000000000004</v>
      </c>
      <c r="F188" s="27">
        <v>6.3</v>
      </c>
      <c r="G188" s="27">
        <v>0.88</v>
      </c>
      <c r="H188" s="27">
        <v>22.07</v>
      </c>
      <c r="I188" s="33">
        <v>183.68</v>
      </c>
      <c r="J188" s="27">
        <v>2.2799999999999998</v>
      </c>
      <c r="K188" s="27">
        <v>0.08</v>
      </c>
      <c r="L188" s="27">
        <v>0</v>
      </c>
      <c r="M188" s="27">
        <v>0</v>
      </c>
      <c r="N188" s="27">
        <v>2.15</v>
      </c>
      <c r="O188" s="27">
        <v>18.23</v>
      </c>
      <c r="P188" s="27">
        <v>1.7</v>
      </c>
      <c r="Q188" s="27">
        <v>0</v>
      </c>
      <c r="R188" s="27">
        <v>0</v>
      </c>
      <c r="S188" s="27">
        <v>0.28999999999999998</v>
      </c>
      <c r="T188" s="27">
        <v>1.89</v>
      </c>
      <c r="U188" s="27">
        <v>77.84</v>
      </c>
      <c r="V188" s="27">
        <v>636.26</v>
      </c>
      <c r="W188" s="27">
        <v>33.96</v>
      </c>
      <c r="X188" s="27">
        <v>30.35</v>
      </c>
      <c r="Y188" s="27">
        <v>86.82</v>
      </c>
      <c r="Z188" s="27">
        <v>1.1200000000000001</v>
      </c>
      <c r="AA188" s="27">
        <v>18.75</v>
      </c>
      <c r="AB188" s="27">
        <v>34.11</v>
      </c>
      <c r="AC188" s="27">
        <v>25.05</v>
      </c>
      <c r="AD188" s="27">
        <v>0.17</v>
      </c>
      <c r="AE188" s="27">
        <v>0.12</v>
      </c>
      <c r="AF188" s="27">
        <v>0.1</v>
      </c>
      <c r="AG188" s="27">
        <v>1.33</v>
      </c>
      <c r="AH188" s="27">
        <v>2.59</v>
      </c>
      <c r="AI188" s="27">
        <v>5.45</v>
      </c>
      <c r="AJ188" s="27">
        <v>0</v>
      </c>
      <c r="AK188" s="27">
        <v>30.53</v>
      </c>
      <c r="AL188" s="27">
        <v>30.14</v>
      </c>
      <c r="AM188" s="27">
        <v>116</v>
      </c>
      <c r="AN188" s="27">
        <v>118.1</v>
      </c>
      <c r="AO188" s="27">
        <v>26.61</v>
      </c>
      <c r="AP188" s="27">
        <v>76.13</v>
      </c>
      <c r="AQ188" s="27">
        <v>34.840000000000003</v>
      </c>
      <c r="AR188" s="27">
        <v>80.09</v>
      </c>
      <c r="AS188" s="27">
        <v>75.67</v>
      </c>
      <c r="AT188" s="27">
        <v>206.13</v>
      </c>
      <c r="AU188" s="27">
        <v>91.81</v>
      </c>
      <c r="AV188" s="27">
        <v>19.2</v>
      </c>
      <c r="AW188" s="27">
        <v>53.44</v>
      </c>
      <c r="AX188" s="27">
        <v>287.20999999999998</v>
      </c>
      <c r="AY188" s="27">
        <v>0</v>
      </c>
      <c r="AZ188" s="27">
        <v>40.19</v>
      </c>
      <c r="BA188" s="27">
        <v>36.549999999999997</v>
      </c>
      <c r="BB188" s="27">
        <v>72.75</v>
      </c>
      <c r="BC188" s="27">
        <v>21.66</v>
      </c>
      <c r="BD188" s="27">
        <v>0.1</v>
      </c>
      <c r="BE188" s="27">
        <v>0.04</v>
      </c>
      <c r="BF188" s="27">
        <v>0.02</v>
      </c>
      <c r="BG188" s="27">
        <v>0.05</v>
      </c>
      <c r="BH188" s="27">
        <v>0.06</v>
      </c>
      <c r="BI188" s="27">
        <v>0.28999999999999998</v>
      </c>
      <c r="BJ188" s="27">
        <v>0</v>
      </c>
      <c r="BK188" s="27">
        <v>0.88</v>
      </c>
      <c r="BL188" s="27">
        <v>0</v>
      </c>
      <c r="BM188" s="27">
        <v>0.26</v>
      </c>
      <c r="BN188" s="27">
        <v>0</v>
      </c>
      <c r="BO188" s="27">
        <v>0</v>
      </c>
      <c r="BP188" s="27">
        <v>0</v>
      </c>
      <c r="BQ188" s="27">
        <v>0.05</v>
      </c>
      <c r="BR188" s="27">
        <v>0.09</v>
      </c>
      <c r="BS188" s="27">
        <v>0.85</v>
      </c>
      <c r="BT188" s="27">
        <v>0</v>
      </c>
      <c r="BU188" s="27">
        <v>0</v>
      </c>
      <c r="BV188" s="27">
        <v>0.14000000000000001</v>
      </c>
      <c r="BW188" s="27">
        <v>0</v>
      </c>
      <c r="BX188" s="27">
        <v>0</v>
      </c>
      <c r="BY188" s="27">
        <v>0</v>
      </c>
      <c r="BZ188" s="27">
        <v>0</v>
      </c>
      <c r="CA188" s="27">
        <v>0</v>
      </c>
      <c r="CB188" s="27">
        <v>123.62</v>
      </c>
      <c r="CD188" s="27">
        <v>24.43</v>
      </c>
      <c r="CF188" s="27">
        <v>0</v>
      </c>
      <c r="CG188" s="27">
        <v>0</v>
      </c>
      <c r="CH188" s="27">
        <v>0</v>
      </c>
      <c r="CI188" s="27">
        <v>0</v>
      </c>
      <c r="CJ188" s="27">
        <v>0</v>
      </c>
      <c r="CK188" s="27">
        <v>0</v>
      </c>
      <c r="CL188" s="27">
        <v>0</v>
      </c>
      <c r="CM188" s="27">
        <v>0</v>
      </c>
      <c r="CN188" s="27">
        <v>0</v>
      </c>
      <c r="CO188" s="27">
        <v>0</v>
      </c>
      <c r="CP188" s="27">
        <v>0.23</v>
      </c>
    </row>
    <row r="189" spans="1:94" s="27" customFormat="1" x14ac:dyDescent="0.25">
      <c r="A189" s="27" t="str">
        <f>"6/10"</f>
        <v>6/10</v>
      </c>
      <c r="B189" s="28" t="s">
        <v>101</v>
      </c>
      <c r="C189" s="27" t="str">
        <f>"200"</f>
        <v>200</v>
      </c>
      <c r="D189" s="27">
        <v>1.02</v>
      </c>
      <c r="E189" s="27">
        <v>0</v>
      </c>
      <c r="F189" s="27">
        <v>0.06</v>
      </c>
      <c r="G189" s="27">
        <v>0.06</v>
      </c>
      <c r="H189" s="27">
        <v>23.18</v>
      </c>
      <c r="I189" s="33">
        <v>87.598919999999993</v>
      </c>
      <c r="J189" s="27">
        <v>0.02</v>
      </c>
      <c r="K189" s="27">
        <v>0</v>
      </c>
      <c r="L189" s="27">
        <v>0</v>
      </c>
      <c r="M189" s="27">
        <v>0</v>
      </c>
      <c r="N189" s="27">
        <v>19.190000000000001</v>
      </c>
      <c r="O189" s="27">
        <v>0.56999999999999995</v>
      </c>
      <c r="P189" s="27">
        <v>3.42</v>
      </c>
      <c r="Q189" s="27">
        <v>0</v>
      </c>
      <c r="R189" s="27">
        <v>0</v>
      </c>
      <c r="S189" s="27">
        <v>0.3</v>
      </c>
      <c r="T189" s="27">
        <v>0.81</v>
      </c>
      <c r="U189" s="27">
        <v>3.47</v>
      </c>
      <c r="V189" s="27">
        <v>340.26</v>
      </c>
      <c r="W189" s="27">
        <v>31.33</v>
      </c>
      <c r="X189" s="27">
        <v>19.95</v>
      </c>
      <c r="Y189" s="27">
        <v>27.16</v>
      </c>
      <c r="Z189" s="27">
        <v>0.65</v>
      </c>
      <c r="AA189" s="27">
        <v>0</v>
      </c>
      <c r="AB189" s="27">
        <v>630</v>
      </c>
      <c r="AC189" s="27">
        <v>116.6</v>
      </c>
      <c r="AD189" s="27">
        <v>1.1000000000000001</v>
      </c>
      <c r="AE189" s="27">
        <v>0.02</v>
      </c>
      <c r="AF189" s="27">
        <v>0.04</v>
      </c>
      <c r="AG189" s="27">
        <v>0.51</v>
      </c>
      <c r="AH189" s="27">
        <v>0.78</v>
      </c>
      <c r="AI189" s="27">
        <v>0.32</v>
      </c>
      <c r="AJ189" s="27">
        <v>0</v>
      </c>
      <c r="AK189" s="27">
        <v>0</v>
      </c>
      <c r="AL189" s="27">
        <v>0</v>
      </c>
      <c r="AM189" s="27">
        <v>0.01</v>
      </c>
      <c r="AN189" s="27">
        <v>0.02</v>
      </c>
      <c r="AO189" s="27">
        <v>0</v>
      </c>
      <c r="AP189" s="27">
        <v>0.01</v>
      </c>
      <c r="AQ189" s="27">
        <v>0</v>
      </c>
      <c r="AR189" s="27">
        <v>0.01</v>
      </c>
      <c r="AS189" s="27">
        <v>0.01</v>
      </c>
      <c r="AT189" s="27">
        <v>0.01</v>
      </c>
      <c r="AU189" s="27">
        <v>0.06</v>
      </c>
      <c r="AV189" s="27">
        <v>0</v>
      </c>
      <c r="AW189" s="27">
        <v>0.01</v>
      </c>
      <c r="AX189" s="27">
        <v>0.03</v>
      </c>
      <c r="AY189" s="27">
        <v>0</v>
      </c>
      <c r="AZ189" s="27">
        <v>0.02</v>
      </c>
      <c r="BA189" s="27">
        <v>0.01</v>
      </c>
      <c r="BB189" s="27">
        <v>0.01</v>
      </c>
      <c r="BC189" s="27">
        <v>0</v>
      </c>
      <c r="BD189" s="27">
        <v>0</v>
      </c>
      <c r="BE189" s="27">
        <v>0</v>
      </c>
      <c r="BF189" s="27">
        <v>0</v>
      </c>
      <c r="BG189" s="27">
        <v>0</v>
      </c>
      <c r="BH189" s="27">
        <v>0</v>
      </c>
      <c r="BI189" s="27">
        <v>0</v>
      </c>
      <c r="BJ189" s="27">
        <v>0</v>
      </c>
      <c r="BK189" s="27">
        <v>0</v>
      </c>
      <c r="BL189" s="27">
        <v>0</v>
      </c>
      <c r="BM189" s="27">
        <v>0</v>
      </c>
      <c r="BN189" s="27">
        <v>0</v>
      </c>
      <c r="BO189" s="27">
        <v>0</v>
      </c>
      <c r="BP189" s="27">
        <v>0</v>
      </c>
      <c r="BQ189" s="27">
        <v>0</v>
      </c>
      <c r="BR189" s="27">
        <v>0</v>
      </c>
      <c r="BS189" s="27">
        <v>0.01</v>
      </c>
      <c r="BT189" s="27">
        <v>0</v>
      </c>
      <c r="BU189" s="27">
        <v>0</v>
      </c>
      <c r="BV189" s="27">
        <v>0.01</v>
      </c>
      <c r="BW189" s="27">
        <v>0</v>
      </c>
      <c r="BX189" s="27">
        <v>0</v>
      </c>
      <c r="BY189" s="27">
        <v>0</v>
      </c>
      <c r="BZ189" s="27">
        <v>0</v>
      </c>
      <c r="CA189" s="27">
        <v>0</v>
      </c>
      <c r="CB189" s="27">
        <v>214.01</v>
      </c>
      <c r="CD189" s="27">
        <v>105</v>
      </c>
      <c r="CF189" s="27">
        <v>0</v>
      </c>
      <c r="CG189" s="27">
        <v>0</v>
      </c>
      <c r="CH189" s="27">
        <v>0</v>
      </c>
      <c r="CI189" s="27">
        <v>0</v>
      </c>
      <c r="CJ189" s="27">
        <v>0</v>
      </c>
      <c r="CK189" s="27">
        <v>0</v>
      </c>
      <c r="CL189" s="27">
        <v>0</v>
      </c>
      <c r="CM189" s="27">
        <v>0</v>
      </c>
      <c r="CN189" s="27">
        <v>0</v>
      </c>
      <c r="CO189" s="27">
        <v>10</v>
      </c>
      <c r="CP189" s="27">
        <v>0</v>
      </c>
    </row>
    <row r="190" spans="1:94" s="27" customFormat="1" x14ac:dyDescent="0.25">
      <c r="A190" s="27" t="str">
        <f>"-"</f>
        <v>-</v>
      </c>
      <c r="B190" s="28" t="s">
        <v>93</v>
      </c>
      <c r="C190" s="27" t="str">
        <f>"31"</f>
        <v>31</v>
      </c>
      <c r="D190" s="27">
        <v>2.0499999999999998</v>
      </c>
      <c r="E190" s="27">
        <v>0</v>
      </c>
      <c r="F190" s="27">
        <v>0.37</v>
      </c>
      <c r="G190" s="27">
        <v>0.37</v>
      </c>
      <c r="H190" s="27">
        <v>12.93</v>
      </c>
      <c r="I190" s="33">
        <v>59.947799999999994</v>
      </c>
      <c r="J190" s="27">
        <v>0.06</v>
      </c>
      <c r="K190" s="27">
        <v>0</v>
      </c>
      <c r="L190" s="27">
        <v>0</v>
      </c>
      <c r="M190" s="27">
        <v>0</v>
      </c>
      <c r="N190" s="27">
        <v>0.37</v>
      </c>
      <c r="O190" s="27">
        <v>9.98</v>
      </c>
      <c r="P190" s="27">
        <v>2.57</v>
      </c>
      <c r="Q190" s="27">
        <v>0</v>
      </c>
      <c r="R190" s="27">
        <v>0</v>
      </c>
      <c r="S190" s="27">
        <v>0.31</v>
      </c>
      <c r="T190" s="27">
        <v>0.78</v>
      </c>
      <c r="U190" s="27">
        <v>189.1</v>
      </c>
      <c r="V190" s="27">
        <v>75.95</v>
      </c>
      <c r="W190" s="27">
        <v>10.85</v>
      </c>
      <c r="X190" s="27">
        <v>14.57</v>
      </c>
      <c r="Y190" s="27">
        <v>48.98</v>
      </c>
      <c r="Z190" s="27">
        <v>1.21</v>
      </c>
      <c r="AA190" s="27">
        <v>0</v>
      </c>
      <c r="AB190" s="27">
        <v>1.55</v>
      </c>
      <c r="AC190" s="27">
        <v>0.31</v>
      </c>
      <c r="AD190" s="27">
        <v>0.43</v>
      </c>
      <c r="AE190" s="27">
        <v>0.06</v>
      </c>
      <c r="AF190" s="27">
        <v>0.02</v>
      </c>
      <c r="AG190" s="27">
        <v>0.22</v>
      </c>
      <c r="AH190" s="27">
        <v>0.62</v>
      </c>
      <c r="AI190" s="27">
        <v>0</v>
      </c>
      <c r="AJ190" s="27">
        <v>0</v>
      </c>
      <c r="AK190" s="27">
        <v>0</v>
      </c>
      <c r="AL190" s="27">
        <v>0</v>
      </c>
      <c r="AM190" s="27">
        <v>132.37</v>
      </c>
      <c r="AN190" s="27">
        <v>69.13</v>
      </c>
      <c r="AO190" s="27">
        <v>28.83</v>
      </c>
      <c r="AP190" s="27">
        <v>61.38</v>
      </c>
      <c r="AQ190" s="27">
        <v>24.8</v>
      </c>
      <c r="AR190" s="27">
        <v>115.01</v>
      </c>
      <c r="AS190" s="27">
        <v>92.07</v>
      </c>
      <c r="AT190" s="27">
        <v>90.21</v>
      </c>
      <c r="AU190" s="27">
        <v>143.84</v>
      </c>
      <c r="AV190" s="27">
        <v>38.44</v>
      </c>
      <c r="AW190" s="27">
        <v>96.1</v>
      </c>
      <c r="AX190" s="27">
        <v>473.99</v>
      </c>
      <c r="AY190" s="27">
        <v>0</v>
      </c>
      <c r="AZ190" s="27">
        <v>163.06</v>
      </c>
      <c r="BA190" s="27">
        <v>90.21</v>
      </c>
      <c r="BB190" s="27">
        <v>55.8</v>
      </c>
      <c r="BC190" s="27">
        <v>40.299999999999997</v>
      </c>
      <c r="BD190" s="27">
        <v>0</v>
      </c>
      <c r="BE190" s="27">
        <v>0</v>
      </c>
      <c r="BF190" s="27">
        <v>0</v>
      </c>
      <c r="BG190" s="27">
        <v>0</v>
      </c>
      <c r="BH190" s="27">
        <v>0</v>
      </c>
      <c r="BI190" s="27">
        <v>0</v>
      </c>
      <c r="BJ190" s="27">
        <v>0</v>
      </c>
      <c r="BK190" s="27">
        <v>0.04</v>
      </c>
      <c r="BL190" s="27">
        <v>0</v>
      </c>
      <c r="BM190" s="27">
        <v>0</v>
      </c>
      <c r="BN190" s="27">
        <v>0.01</v>
      </c>
      <c r="BO190" s="27">
        <v>0</v>
      </c>
      <c r="BP190" s="27">
        <v>0</v>
      </c>
      <c r="BQ190" s="27">
        <v>0</v>
      </c>
      <c r="BR190" s="27">
        <v>0</v>
      </c>
      <c r="BS190" s="27">
        <v>0.03</v>
      </c>
      <c r="BT190" s="27">
        <v>0</v>
      </c>
      <c r="BU190" s="27">
        <v>0</v>
      </c>
      <c r="BV190" s="27">
        <v>0.15</v>
      </c>
      <c r="BW190" s="27">
        <v>0.02</v>
      </c>
      <c r="BX190" s="27">
        <v>0</v>
      </c>
      <c r="BY190" s="27">
        <v>0</v>
      </c>
      <c r="BZ190" s="27">
        <v>0</v>
      </c>
      <c r="CA190" s="27">
        <v>0</v>
      </c>
      <c r="CB190" s="27">
        <v>14.57</v>
      </c>
      <c r="CD190" s="27">
        <v>0.26</v>
      </c>
      <c r="CF190" s="27">
        <v>0</v>
      </c>
      <c r="CG190" s="27">
        <v>0</v>
      </c>
      <c r="CH190" s="27">
        <v>0</v>
      </c>
      <c r="CI190" s="27">
        <v>0</v>
      </c>
      <c r="CJ190" s="27">
        <v>0</v>
      </c>
      <c r="CK190" s="27">
        <v>0</v>
      </c>
      <c r="CL190" s="27">
        <v>0</v>
      </c>
      <c r="CM190" s="27">
        <v>0</v>
      </c>
      <c r="CN190" s="27">
        <v>0</v>
      </c>
      <c r="CO190" s="27">
        <v>0</v>
      </c>
      <c r="CP190" s="27">
        <v>0</v>
      </c>
    </row>
    <row r="191" spans="1:94" s="25" customFormat="1" x14ac:dyDescent="0.25">
      <c r="A191" s="25" t="str">
        <f>"-"</f>
        <v>-</v>
      </c>
      <c r="B191" s="26" t="s">
        <v>94</v>
      </c>
      <c r="C191" s="25" t="str">
        <f>"62"</f>
        <v>62</v>
      </c>
      <c r="D191" s="25">
        <v>4.0999999999999996</v>
      </c>
      <c r="E191" s="25">
        <v>0</v>
      </c>
      <c r="F191" s="25">
        <v>0.41</v>
      </c>
      <c r="G191" s="25">
        <v>0.41</v>
      </c>
      <c r="H191" s="25">
        <v>29.08</v>
      </c>
      <c r="I191" s="34">
        <v>138.81861999999998</v>
      </c>
      <c r="J191" s="25">
        <v>0</v>
      </c>
      <c r="K191" s="25">
        <v>0</v>
      </c>
      <c r="L191" s="25">
        <v>0</v>
      </c>
      <c r="M191" s="25">
        <v>0</v>
      </c>
      <c r="N191" s="25">
        <v>0.68</v>
      </c>
      <c r="O191" s="25">
        <v>28.27</v>
      </c>
      <c r="P191" s="25">
        <v>0.12</v>
      </c>
      <c r="Q191" s="25">
        <v>0</v>
      </c>
      <c r="R191" s="25">
        <v>0</v>
      </c>
      <c r="S191" s="25">
        <v>0</v>
      </c>
      <c r="T191" s="25">
        <v>1.1200000000000001</v>
      </c>
      <c r="U191" s="25">
        <v>0</v>
      </c>
      <c r="V191" s="25">
        <v>0</v>
      </c>
      <c r="W191" s="25">
        <v>0</v>
      </c>
      <c r="X191" s="25">
        <v>0</v>
      </c>
      <c r="Y191" s="25">
        <v>0</v>
      </c>
      <c r="Z191" s="25">
        <v>0</v>
      </c>
      <c r="AA191" s="25">
        <v>0</v>
      </c>
      <c r="AB191" s="25">
        <v>0</v>
      </c>
      <c r="AC191" s="25">
        <v>0</v>
      </c>
      <c r="AD191" s="25">
        <v>0</v>
      </c>
      <c r="AE191" s="25">
        <v>0</v>
      </c>
      <c r="AF191" s="25">
        <v>0</v>
      </c>
      <c r="AG191" s="25">
        <v>0</v>
      </c>
      <c r="AH191" s="25">
        <v>0</v>
      </c>
      <c r="AI191" s="25">
        <v>0</v>
      </c>
      <c r="AJ191" s="25">
        <v>0</v>
      </c>
      <c r="AK191" s="25">
        <v>0</v>
      </c>
      <c r="AL191" s="25">
        <v>0</v>
      </c>
      <c r="AM191" s="25">
        <v>315.55</v>
      </c>
      <c r="AN191" s="25">
        <v>104.64</v>
      </c>
      <c r="AO191" s="25">
        <v>62.03</v>
      </c>
      <c r="AP191" s="25">
        <v>124.06</v>
      </c>
      <c r="AQ191" s="25">
        <v>46.93</v>
      </c>
      <c r="AR191" s="25">
        <v>224.39</v>
      </c>
      <c r="AS191" s="25">
        <v>139.16999999999999</v>
      </c>
      <c r="AT191" s="25">
        <v>194.18</v>
      </c>
      <c r="AU191" s="25">
        <v>160.19999999999999</v>
      </c>
      <c r="AV191" s="25">
        <v>84.15</v>
      </c>
      <c r="AW191" s="25">
        <v>148.87</v>
      </c>
      <c r="AX191" s="25">
        <v>1244.94</v>
      </c>
      <c r="AY191" s="25">
        <v>0</v>
      </c>
      <c r="AZ191" s="25">
        <v>405.63</v>
      </c>
      <c r="BA191" s="25">
        <v>176.38</v>
      </c>
      <c r="BB191" s="25">
        <v>117.05</v>
      </c>
      <c r="BC191" s="25">
        <v>92.78</v>
      </c>
      <c r="BD191" s="25">
        <v>0</v>
      </c>
      <c r="BE191" s="25">
        <v>0</v>
      </c>
      <c r="BF191" s="25">
        <v>0</v>
      </c>
      <c r="BG191" s="25">
        <v>0</v>
      </c>
      <c r="BH191" s="25">
        <v>0</v>
      </c>
      <c r="BI191" s="25">
        <v>0</v>
      </c>
      <c r="BJ191" s="25">
        <v>0</v>
      </c>
      <c r="BK191" s="25">
        <v>0.05</v>
      </c>
      <c r="BL191" s="25">
        <v>0</v>
      </c>
      <c r="BM191" s="25">
        <v>0</v>
      </c>
      <c r="BN191" s="25">
        <v>0</v>
      </c>
      <c r="BO191" s="25">
        <v>0</v>
      </c>
      <c r="BP191" s="25">
        <v>0</v>
      </c>
      <c r="BQ191" s="25">
        <v>0</v>
      </c>
      <c r="BR191" s="25">
        <v>0</v>
      </c>
      <c r="BS191" s="25">
        <v>0.04</v>
      </c>
      <c r="BT191" s="25">
        <v>0</v>
      </c>
      <c r="BU191" s="25">
        <v>0</v>
      </c>
      <c r="BV191" s="25">
        <v>0.17</v>
      </c>
      <c r="BW191" s="25">
        <v>0.01</v>
      </c>
      <c r="BX191" s="25">
        <v>0</v>
      </c>
      <c r="BY191" s="25">
        <v>0</v>
      </c>
      <c r="BZ191" s="25">
        <v>0</v>
      </c>
      <c r="CA191" s="25">
        <v>0</v>
      </c>
      <c r="CB191" s="25">
        <v>24.24</v>
      </c>
      <c r="CD191" s="25">
        <v>0</v>
      </c>
      <c r="CF191" s="25">
        <v>0</v>
      </c>
      <c r="CG191" s="25">
        <v>0</v>
      </c>
      <c r="CH191" s="25">
        <v>0</v>
      </c>
      <c r="CI191" s="25">
        <v>0</v>
      </c>
      <c r="CJ191" s="25">
        <v>0</v>
      </c>
      <c r="CK191" s="25">
        <v>0</v>
      </c>
      <c r="CL191" s="25">
        <v>0</v>
      </c>
      <c r="CM191" s="25">
        <v>0</v>
      </c>
      <c r="CN191" s="25">
        <v>0</v>
      </c>
      <c r="CO191" s="25">
        <v>0</v>
      </c>
      <c r="CP191" s="25">
        <v>0</v>
      </c>
    </row>
    <row r="192" spans="1:94" s="29" customFormat="1" x14ac:dyDescent="0.25">
      <c r="B192" s="30" t="s">
        <v>95</v>
      </c>
      <c r="C192" s="29">
        <f>C191+C190+C189+C188+C187+C186</f>
        <v>798</v>
      </c>
      <c r="D192" s="29">
        <f t="shared" ref="D192:I192" si="12">SUM(D186:D191)</f>
        <v>34.47</v>
      </c>
      <c r="E192" s="29">
        <f t="shared" si="12"/>
        <v>3.5199999999999996</v>
      </c>
      <c r="F192" s="29">
        <f t="shared" si="12"/>
        <v>28.07</v>
      </c>
      <c r="G192" s="29">
        <f t="shared" si="12"/>
        <v>15.58</v>
      </c>
      <c r="H192" s="29">
        <f t="shared" si="12"/>
        <v>120.55</v>
      </c>
      <c r="I192" s="35">
        <f t="shared" si="12"/>
        <v>879.33005185882348</v>
      </c>
      <c r="J192" s="29">
        <v>8.1</v>
      </c>
      <c r="K192" s="29">
        <v>8.9700000000000006</v>
      </c>
      <c r="L192" s="29">
        <v>0</v>
      </c>
      <c r="M192" s="29">
        <v>0</v>
      </c>
      <c r="N192" s="29">
        <v>31.35</v>
      </c>
      <c r="O192" s="29">
        <v>68.55</v>
      </c>
      <c r="P192" s="29">
        <v>11.7</v>
      </c>
      <c r="Q192" s="29">
        <v>0</v>
      </c>
      <c r="R192" s="29">
        <v>0</v>
      </c>
      <c r="S192" s="29">
        <v>1.75</v>
      </c>
      <c r="T192" s="29">
        <v>7.89</v>
      </c>
      <c r="U192" s="29">
        <v>562.04999999999995</v>
      </c>
      <c r="V192" s="29">
        <v>1631.67</v>
      </c>
      <c r="W192" s="29">
        <v>133.93</v>
      </c>
      <c r="X192" s="29">
        <v>106.34</v>
      </c>
      <c r="Y192" s="29">
        <v>270.51</v>
      </c>
      <c r="Z192" s="29">
        <v>5.1100000000000003</v>
      </c>
      <c r="AA192" s="29">
        <v>51.37</v>
      </c>
      <c r="AB192" s="29">
        <v>2129.2800000000002</v>
      </c>
      <c r="AC192" s="29">
        <v>482.98</v>
      </c>
      <c r="AD192" s="29">
        <v>8.6199999999999992</v>
      </c>
      <c r="AE192" s="29">
        <v>0.3</v>
      </c>
      <c r="AF192" s="29">
        <v>0.28000000000000003</v>
      </c>
      <c r="AG192" s="29">
        <v>4.08</v>
      </c>
      <c r="AH192" s="29">
        <v>7.98</v>
      </c>
      <c r="AI192" s="29">
        <v>31.97</v>
      </c>
      <c r="AJ192" s="29">
        <v>0</v>
      </c>
      <c r="AK192" s="29">
        <v>81.599999999999994</v>
      </c>
      <c r="AL192" s="29">
        <v>75.8</v>
      </c>
      <c r="AM192" s="29">
        <v>699.66</v>
      </c>
      <c r="AN192" s="29">
        <v>418</v>
      </c>
      <c r="AO192" s="29">
        <v>156.35</v>
      </c>
      <c r="AP192" s="29">
        <v>351.14</v>
      </c>
      <c r="AQ192" s="29">
        <v>134.35</v>
      </c>
      <c r="AR192" s="29">
        <v>514.30999999999995</v>
      </c>
      <c r="AS192" s="29">
        <v>410.38</v>
      </c>
      <c r="AT192" s="29">
        <v>633.34</v>
      </c>
      <c r="AU192" s="29">
        <v>712.29</v>
      </c>
      <c r="AV192" s="29">
        <v>186.94</v>
      </c>
      <c r="AW192" s="29">
        <v>373.16</v>
      </c>
      <c r="AX192" s="29">
        <v>2696.16</v>
      </c>
      <c r="AY192" s="29">
        <v>0.45</v>
      </c>
      <c r="AZ192" s="29">
        <v>702.28</v>
      </c>
      <c r="BA192" s="29">
        <v>410.85</v>
      </c>
      <c r="BB192" s="29">
        <v>324.27999999999997</v>
      </c>
      <c r="BC192" s="29">
        <v>187.94</v>
      </c>
      <c r="BD192" s="29">
        <v>0.27</v>
      </c>
      <c r="BE192" s="29">
        <v>0.08</v>
      </c>
      <c r="BF192" s="29">
        <v>0.06</v>
      </c>
      <c r="BG192" s="29">
        <v>0.14000000000000001</v>
      </c>
      <c r="BH192" s="29">
        <v>0.17</v>
      </c>
      <c r="BI192" s="29">
        <v>0.65</v>
      </c>
      <c r="BJ192" s="29">
        <v>0</v>
      </c>
      <c r="BK192" s="29">
        <v>2.88</v>
      </c>
      <c r="BL192" s="29">
        <v>0</v>
      </c>
      <c r="BM192" s="29">
        <v>1.1100000000000001</v>
      </c>
      <c r="BN192" s="29">
        <v>0.04</v>
      </c>
      <c r="BO192" s="29">
        <v>0.08</v>
      </c>
      <c r="BP192" s="29">
        <v>0</v>
      </c>
      <c r="BQ192" s="29">
        <v>0.09</v>
      </c>
      <c r="BR192" s="29">
        <v>0.23</v>
      </c>
      <c r="BS192" s="29">
        <v>4.8499999999999996</v>
      </c>
      <c r="BT192" s="29">
        <v>0</v>
      </c>
      <c r="BU192" s="29">
        <v>0</v>
      </c>
      <c r="BV192" s="29">
        <v>8.5</v>
      </c>
      <c r="BW192" s="29">
        <v>0.04</v>
      </c>
      <c r="BX192" s="29">
        <v>0</v>
      </c>
      <c r="BY192" s="29">
        <v>0</v>
      </c>
      <c r="BZ192" s="29">
        <v>0</v>
      </c>
      <c r="CA192" s="29">
        <v>0</v>
      </c>
      <c r="CB192" s="29">
        <v>816.17</v>
      </c>
      <c r="CC192" s="29">
        <f>$I$192/$I$193*100</f>
        <v>100</v>
      </c>
      <c r="CD192" s="29">
        <v>406.25</v>
      </c>
      <c r="CF192" s="29">
        <v>0</v>
      </c>
      <c r="CG192" s="29">
        <v>0</v>
      </c>
      <c r="CH192" s="29">
        <v>0</v>
      </c>
      <c r="CI192" s="29">
        <v>0</v>
      </c>
      <c r="CJ192" s="29">
        <v>0</v>
      </c>
      <c r="CK192" s="29">
        <v>0</v>
      </c>
      <c r="CL192" s="29">
        <v>0</v>
      </c>
      <c r="CM192" s="29">
        <v>0</v>
      </c>
      <c r="CN192" s="29">
        <v>0</v>
      </c>
      <c r="CO192" s="29">
        <v>10</v>
      </c>
      <c r="CP192" s="29">
        <v>0.73</v>
      </c>
    </row>
    <row r="193" spans="1:94" s="29" customFormat="1" x14ac:dyDescent="0.25">
      <c r="B193" s="30" t="s">
        <v>96</v>
      </c>
      <c r="D193" s="29">
        <f>D192</f>
        <v>34.47</v>
      </c>
      <c r="E193" s="29">
        <f t="shared" ref="E193:I193" si="13">E192</f>
        <v>3.5199999999999996</v>
      </c>
      <c r="F193" s="29">
        <f t="shared" si="13"/>
        <v>28.07</v>
      </c>
      <c r="G193" s="29">
        <f t="shared" si="13"/>
        <v>15.58</v>
      </c>
      <c r="H193" s="29">
        <f t="shared" si="13"/>
        <v>120.55</v>
      </c>
      <c r="I193" s="29">
        <f t="shared" si="13"/>
        <v>879.33005185882348</v>
      </c>
      <c r="J193" s="29">
        <v>8.1</v>
      </c>
      <c r="K193" s="29">
        <v>8.9700000000000006</v>
      </c>
      <c r="L193" s="29">
        <v>0</v>
      </c>
      <c r="M193" s="29">
        <v>0</v>
      </c>
      <c r="N193" s="29">
        <v>31.35</v>
      </c>
      <c r="O193" s="29">
        <v>68.55</v>
      </c>
      <c r="P193" s="29">
        <v>11.7</v>
      </c>
      <c r="Q193" s="29">
        <v>0</v>
      </c>
      <c r="R193" s="29">
        <v>0</v>
      </c>
      <c r="S193" s="29">
        <v>1.75</v>
      </c>
      <c r="T193" s="29">
        <v>7.89</v>
      </c>
      <c r="U193" s="29">
        <v>562.04999999999995</v>
      </c>
      <c r="V193" s="29">
        <v>1631.67</v>
      </c>
      <c r="W193" s="29">
        <v>133.93</v>
      </c>
      <c r="X193" s="29">
        <v>106.34</v>
      </c>
      <c r="Y193" s="29">
        <v>270.51</v>
      </c>
      <c r="Z193" s="29">
        <v>5.1100000000000003</v>
      </c>
      <c r="AA193" s="29">
        <v>51.37</v>
      </c>
      <c r="AB193" s="29">
        <v>2129.2800000000002</v>
      </c>
      <c r="AC193" s="29">
        <v>482.98</v>
      </c>
      <c r="AD193" s="29">
        <v>8.6199999999999992</v>
      </c>
      <c r="AE193" s="29">
        <v>0.3</v>
      </c>
      <c r="AF193" s="29">
        <v>0.28000000000000003</v>
      </c>
      <c r="AG193" s="29">
        <v>4.08</v>
      </c>
      <c r="AH193" s="29">
        <v>7.98</v>
      </c>
      <c r="AI193" s="29">
        <v>31.97</v>
      </c>
      <c r="AJ193" s="29">
        <v>0</v>
      </c>
      <c r="AK193" s="29">
        <v>81.599999999999994</v>
      </c>
      <c r="AL193" s="29">
        <v>75.8</v>
      </c>
      <c r="AM193" s="29">
        <v>699.66</v>
      </c>
      <c r="AN193" s="29">
        <v>418</v>
      </c>
      <c r="AO193" s="29">
        <v>156.35</v>
      </c>
      <c r="AP193" s="29">
        <v>351.14</v>
      </c>
      <c r="AQ193" s="29">
        <v>134.35</v>
      </c>
      <c r="AR193" s="29">
        <v>514.30999999999995</v>
      </c>
      <c r="AS193" s="29">
        <v>410.38</v>
      </c>
      <c r="AT193" s="29">
        <v>633.34</v>
      </c>
      <c r="AU193" s="29">
        <v>712.29</v>
      </c>
      <c r="AV193" s="29">
        <v>186.94</v>
      </c>
      <c r="AW193" s="29">
        <v>373.16</v>
      </c>
      <c r="AX193" s="29">
        <v>2696.16</v>
      </c>
      <c r="AY193" s="29">
        <v>0.45</v>
      </c>
      <c r="AZ193" s="29">
        <v>702.28</v>
      </c>
      <c r="BA193" s="29">
        <v>410.85</v>
      </c>
      <c r="BB193" s="29">
        <v>324.27999999999997</v>
      </c>
      <c r="BC193" s="29">
        <v>187.94</v>
      </c>
      <c r="BD193" s="29">
        <v>0.27</v>
      </c>
      <c r="BE193" s="29">
        <v>0.08</v>
      </c>
      <c r="BF193" s="29">
        <v>0.06</v>
      </c>
      <c r="BG193" s="29">
        <v>0.14000000000000001</v>
      </c>
      <c r="BH193" s="29">
        <v>0.17</v>
      </c>
      <c r="BI193" s="29">
        <v>0.65</v>
      </c>
      <c r="BJ193" s="29">
        <v>0</v>
      </c>
      <c r="BK193" s="29">
        <v>2.88</v>
      </c>
      <c r="BL193" s="29">
        <v>0</v>
      </c>
      <c r="BM193" s="29">
        <v>1.1100000000000001</v>
      </c>
      <c r="BN193" s="29">
        <v>0.04</v>
      </c>
      <c r="BO193" s="29">
        <v>0.08</v>
      </c>
      <c r="BP193" s="29">
        <v>0</v>
      </c>
      <c r="BQ193" s="29">
        <v>0.09</v>
      </c>
      <c r="BR193" s="29">
        <v>0.23</v>
      </c>
      <c r="BS193" s="29">
        <v>4.8499999999999996</v>
      </c>
      <c r="BT193" s="29">
        <v>0</v>
      </c>
      <c r="BU193" s="29">
        <v>0</v>
      </c>
      <c r="BV193" s="29">
        <v>8.5</v>
      </c>
      <c r="BW193" s="29">
        <v>0.04</v>
      </c>
      <c r="BX193" s="29">
        <v>0</v>
      </c>
      <c r="BY193" s="29">
        <v>0</v>
      </c>
      <c r="BZ193" s="29">
        <v>0</v>
      </c>
      <c r="CA193" s="29">
        <v>0</v>
      </c>
      <c r="CB193" s="29">
        <v>816.17</v>
      </c>
      <c r="CD193" s="29">
        <v>406.25</v>
      </c>
      <c r="CF193" s="29">
        <v>0</v>
      </c>
      <c r="CG193" s="29">
        <v>0</v>
      </c>
      <c r="CH193" s="29">
        <v>0</v>
      </c>
      <c r="CI193" s="29">
        <v>0</v>
      </c>
      <c r="CJ193" s="29">
        <v>0</v>
      </c>
      <c r="CK193" s="29">
        <v>0</v>
      </c>
      <c r="CL193" s="29">
        <v>0</v>
      </c>
      <c r="CM193" s="29">
        <v>0</v>
      </c>
      <c r="CN193" s="29">
        <v>0</v>
      </c>
      <c r="CO193" s="29">
        <v>10</v>
      </c>
      <c r="CP193" s="29">
        <v>0.73</v>
      </c>
    </row>
    <row r="194" spans="1:94" x14ac:dyDescent="0.25">
      <c r="B194" s="24" t="s">
        <v>151</v>
      </c>
    </row>
    <row r="195" spans="1:94" x14ac:dyDescent="0.25">
      <c r="B195" s="24" t="s">
        <v>89</v>
      </c>
    </row>
    <row r="196" spans="1:94" s="27" customFormat="1" ht="31.5" x14ac:dyDescent="0.25">
      <c r="A196" s="27" t="str">
        <f>"39/2"</f>
        <v>39/2</v>
      </c>
      <c r="B196" s="28" t="s">
        <v>158</v>
      </c>
      <c r="C196" s="27" t="str">
        <f>"265"</f>
        <v>265</v>
      </c>
      <c r="D196" s="27">
        <v>5.29</v>
      </c>
      <c r="E196" s="27">
        <v>3.77</v>
      </c>
      <c r="F196" s="27">
        <v>8.5299999999999994</v>
      </c>
      <c r="G196" s="27">
        <v>5.18</v>
      </c>
      <c r="H196" s="27">
        <v>14.75</v>
      </c>
      <c r="I196" s="33">
        <v>141.94</v>
      </c>
      <c r="J196" s="27">
        <v>0.7</v>
      </c>
      <c r="K196" s="27">
        <v>3.25</v>
      </c>
      <c r="L196" s="27">
        <v>0</v>
      </c>
      <c r="M196" s="27">
        <v>0</v>
      </c>
      <c r="N196" s="27">
        <v>2.5499999999999998</v>
      </c>
      <c r="O196" s="27">
        <v>7.35</v>
      </c>
      <c r="P196" s="27">
        <v>1.85</v>
      </c>
      <c r="Q196" s="27">
        <v>0</v>
      </c>
      <c r="R196" s="27">
        <v>0</v>
      </c>
      <c r="S196" s="27">
        <v>0.17</v>
      </c>
      <c r="T196" s="27">
        <v>1.4</v>
      </c>
      <c r="U196" s="27">
        <v>197.17</v>
      </c>
      <c r="V196" s="27">
        <v>371.79</v>
      </c>
      <c r="W196" s="27">
        <v>28.04</v>
      </c>
      <c r="X196" s="27">
        <v>24.51</v>
      </c>
      <c r="Y196" s="27">
        <v>76.33</v>
      </c>
      <c r="Z196" s="27">
        <v>1.1100000000000001</v>
      </c>
      <c r="AA196" s="27">
        <v>8.69</v>
      </c>
      <c r="AB196" s="27">
        <v>1269</v>
      </c>
      <c r="AC196" s="27">
        <v>249.8</v>
      </c>
      <c r="AD196" s="27">
        <v>2.38</v>
      </c>
      <c r="AE196" s="27">
        <v>0.09</v>
      </c>
      <c r="AF196" s="27">
        <v>0.08</v>
      </c>
      <c r="AG196" s="27">
        <v>0.75</v>
      </c>
      <c r="AH196" s="27">
        <v>1.25</v>
      </c>
      <c r="AI196" s="27">
        <v>6.37</v>
      </c>
      <c r="AJ196" s="27">
        <v>0</v>
      </c>
      <c r="AK196" s="27">
        <v>0</v>
      </c>
      <c r="AL196" s="27">
        <v>0</v>
      </c>
      <c r="AM196" s="27">
        <v>29.25</v>
      </c>
      <c r="AN196" s="27">
        <v>33.5</v>
      </c>
      <c r="AO196" s="27">
        <v>5.87</v>
      </c>
      <c r="AP196" s="27">
        <v>23.05</v>
      </c>
      <c r="AQ196" s="27">
        <v>10.66</v>
      </c>
      <c r="AR196" s="27">
        <v>23.43</v>
      </c>
      <c r="AS196" s="27">
        <v>33.6</v>
      </c>
      <c r="AT196" s="27">
        <v>82.84</v>
      </c>
      <c r="AU196" s="27">
        <v>48.86</v>
      </c>
      <c r="AV196" s="27">
        <v>8.39</v>
      </c>
      <c r="AW196" s="27">
        <v>23.22</v>
      </c>
      <c r="AX196" s="27">
        <v>133.15</v>
      </c>
      <c r="AY196" s="27">
        <v>0</v>
      </c>
      <c r="AZ196" s="27">
        <v>17.940000000000001</v>
      </c>
      <c r="BA196" s="27">
        <v>16.79</v>
      </c>
      <c r="BB196" s="27">
        <v>16.64</v>
      </c>
      <c r="BC196" s="27">
        <v>7.67</v>
      </c>
      <c r="BD196" s="27">
        <v>0</v>
      </c>
      <c r="BE196" s="27">
        <v>0</v>
      </c>
      <c r="BF196" s="27">
        <v>0</v>
      </c>
      <c r="BG196" s="27">
        <v>0</v>
      </c>
      <c r="BH196" s="27">
        <v>0</v>
      </c>
      <c r="BI196" s="27">
        <v>0</v>
      </c>
      <c r="BJ196" s="27">
        <v>0</v>
      </c>
      <c r="BK196" s="27">
        <v>0.34</v>
      </c>
      <c r="BL196" s="27">
        <v>0</v>
      </c>
      <c r="BM196" s="27">
        <v>0.21</v>
      </c>
      <c r="BN196" s="27">
        <v>0.01</v>
      </c>
      <c r="BO196" s="27">
        <v>0.03</v>
      </c>
      <c r="BP196" s="27">
        <v>0</v>
      </c>
      <c r="BQ196" s="27">
        <v>0</v>
      </c>
      <c r="BR196" s="27">
        <v>0</v>
      </c>
      <c r="BS196" s="27">
        <v>1.24</v>
      </c>
      <c r="BT196" s="27">
        <v>0</v>
      </c>
      <c r="BU196" s="27">
        <v>0</v>
      </c>
      <c r="BV196" s="27">
        <v>2.94</v>
      </c>
      <c r="BW196" s="27">
        <v>0</v>
      </c>
      <c r="BX196" s="27">
        <v>0</v>
      </c>
      <c r="BY196" s="27">
        <v>0</v>
      </c>
      <c r="BZ196" s="27">
        <v>0</v>
      </c>
      <c r="CA196" s="27">
        <v>0</v>
      </c>
      <c r="CB196" s="27">
        <v>263.08999999999997</v>
      </c>
      <c r="CD196" s="27">
        <v>211.5</v>
      </c>
      <c r="CF196" s="27">
        <v>0</v>
      </c>
      <c r="CG196" s="27">
        <v>0</v>
      </c>
      <c r="CH196" s="27">
        <v>0</v>
      </c>
      <c r="CI196" s="27">
        <v>0</v>
      </c>
      <c r="CJ196" s="27">
        <v>0</v>
      </c>
      <c r="CK196" s="27">
        <v>0</v>
      </c>
      <c r="CL196" s="27">
        <v>0</v>
      </c>
      <c r="CM196" s="27">
        <v>0</v>
      </c>
      <c r="CN196" s="27">
        <v>0</v>
      </c>
      <c r="CO196" s="27">
        <v>0</v>
      </c>
      <c r="CP196" s="27">
        <v>0.5</v>
      </c>
    </row>
    <row r="197" spans="1:94" s="27" customFormat="1" ht="31.5" x14ac:dyDescent="0.25">
      <c r="A197" s="27" t="str">
        <f>"7/8"</f>
        <v>7/8</v>
      </c>
      <c r="B197" s="28" t="s">
        <v>136</v>
      </c>
      <c r="C197" s="27" t="str">
        <f>"90"</f>
        <v>90</v>
      </c>
      <c r="D197" s="27">
        <v>11.8</v>
      </c>
      <c r="E197" s="27">
        <v>11.06</v>
      </c>
      <c r="F197" s="27">
        <v>30.67</v>
      </c>
      <c r="G197" s="27">
        <v>0.01</v>
      </c>
      <c r="H197" s="27">
        <v>12.88</v>
      </c>
      <c r="I197" s="33">
        <v>333.348975</v>
      </c>
      <c r="J197" s="27">
        <v>11.52</v>
      </c>
      <c r="K197" s="27">
        <v>0.1</v>
      </c>
      <c r="L197" s="27">
        <v>0</v>
      </c>
      <c r="M197" s="27">
        <v>0</v>
      </c>
      <c r="N197" s="27">
        <v>2.54</v>
      </c>
      <c r="O197" s="27">
        <v>0</v>
      </c>
      <c r="P197" s="27">
        <v>0.14000000000000001</v>
      </c>
      <c r="Q197" s="27">
        <v>0</v>
      </c>
      <c r="R197" s="27">
        <v>0</v>
      </c>
      <c r="S197" s="27">
        <v>0.05</v>
      </c>
      <c r="T197" s="27">
        <v>1.63</v>
      </c>
      <c r="U197" s="27">
        <v>268.72000000000003</v>
      </c>
      <c r="V197" s="27">
        <v>266.17</v>
      </c>
      <c r="W197" s="27">
        <v>60.41</v>
      </c>
      <c r="X197" s="27">
        <v>23.12</v>
      </c>
      <c r="Y197" s="27">
        <v>154.81</v>
      </c>
      <c r="Z197" s="27">
        <v>1.26</v>
      </c>
      <c r="AA197" s="27">
        <v>22.95</v>
      </c>
      <c r="AB197" s="27">
        <v>15.3</v>
      </c>
      <c r="AC197" s="27">
        <v>30.15</v>
      </c>
      <c r="AD197" s="27">
        <v>0.34</v>
      </c>
      <c r="AE197" s="27">
        <v>0.28000000000000003</v>
      </c>
      <c r="AF197" s="27">
        <v>0.14000000000000001</v>
      </c>
      <c r="AG197" s="27">
        <v>1.64</v>
      </c>
      <c r="AH197" s="27">
        <v>4.57</v>
      </c>
      <c r="AI197" s="27">
        <v>0.31</v>
      </c>
      <c r="AJ197" s="27">
        <v>0</v>
      </c>
      <c r="AK197" s="27">
        <v>639.88</v>
      </c>
      <c r="AL197" s="27">
        <v>554.85</v>
      </c>
      <c r="AM197" s="27">
        <v>855.86</v>
      </c>
      <c r="AN197" s="27">
        <v>944.31</v>
      </c>
      <c r="AO197" s="27">
        <v>266.29000000000002</v>
      </c>
      <c r="AP197" s="27">
        <v>504.92</v>
      </c>
      <c r="AQ197" s="27">
        <v>150.87</v>
      </c>
      <c r="AR197" s="27">
        <v>460.93</v>
      </c>
      <c r="AS197" s="27">
        <v>530.27</v>
      </c>
      <c r="AT197" s="27">
        <v>602.35</v>
      </c>
      <c r="AU197" s="27">
        <v>906.69</v>
      </c>
      <c r="AV197" s="27">
        <v>394.8</v>
      </c>
      <c r="AW197" s="27">
        <v>476.41</v>
      </c>
      <c r="AX197" s="27">
        <v>1527.29</v>
      </c>
      <c r="AY197" s="27">
        <v>116.28</v>
      </c>
      <c r="AZ197" s="27">
        <v>446.65</v>
      </c>
      <c r="BA197" s="27">
        <v>420.23</v>
      </c>
      <c r="BB197" s="27">
        <v>436.14</v>
      </c>
      <c r="BC197" s="27">
        <v>136.72</v>
      </c>
      <c r="BD197" s="27">
        <v>0.11</v>
      </c>
      <c r="BE197" s="27">
        <v>0.05</v>
      </c>
      <c r="BF197" s="27">
        <v>0.03</v>
      </c>
      <c r="BG197" s="27">
        <v>0.06</v>
      </c>
      <c r="BH197" s="27">
        <v>7.0000000000000007E-2</v>
      </c>
      <c r="BI197" s="27">
        <v>0.34</v>
      </c>
      <c r="BJ197" s="27">
        <v>0</v>
      </c>
      <c r="BK197" s="27">
        <v>0.94</v>
      </c>
      <c r="BL197" s="27">
        <v>0</v>
      </c>
      <c r="BM197" s="27">
        <v>0.28999999999999998</v>
      </c>
      <c r="BN197" s="27">
        <v>0</v>
      </c>
      <c r="BO197" s="27">
        <v>0</v>
      </c>
      <c r="BP197" s="27">
        <v>0</v>
      </c>
      <c r="BQ197" s="27">
        <v>7.0000000000000007E-2</v>
      </c>
      <c r="BR197" s="27">
        <v>0.1</v>
      </c>
      <c r="BS197" s="27">
        <v>0.77</v>
      </c>
      <c r="BT197" s="27">
        <v>0</v>
      </c>
      <c r="BU197" s="27">
        <v>0</v>
      </c>
      <c r="BV197" s="27">
        <v>0.04</v>
      </c>
      <c r="BW197" s="27">
        <v>0</v>
      </c>
      <c r="BX197" s="27">
        <v>0</v>
      </c>
      <c r="BY197" s="27">
        <v>0</v>
      </c>
      <c r="BZ197" s="27">
        <v>0</v>
      </c>
      <c r="CA197" s="27">
        <v>0</v>
      </c>
      <c r="CB197" s="27">
        <v>81.86</v>
      </c>
      <c r="CD197" s="27">
        <v>25.5</v>
      </c>
      <c r="CF197" s="27">
        <v>0</v>
      </c>
      <c r="CG197" s="27">
        <v>0</v>
      </c>
      <c r="CH197" s="27">
        <v>0</v>
      </c>
      <c r="CI197" s="27">
        <v>0</v>
      </c>
      <c r="CJ197" s="27">
        <v>0</v>
      </c>
      <c r="CK197" s="27">
        <v>0</v>
      </c>
      <c r="CL197" s="27">
        <v>0</v>
      </c>
      <c r="CM197" s="27">
        <v>0</v>
      </c>
      <c r="CN197" s="27">
        <v>0</v>
      </c>
      <c r="CO197" s="27">
        <v>0</v>
      </c>
      <c r="CP197" s="27">
        <v>0.54</v>
      </c>
    </row>
    <row r="198" spans="1:94" s="27" customFormat="1" x14ac:dyDescent="0.25">
      <c r="A198" s="27" t="str">
        <f>"32/3"</f>
        <v>32/3</v>
      </c>
      <c r="B198" s="28" t="s">
        <v>152</v>
      </c>
      <c r="C198" s="27" t="str">
        <f>"150"</f>
        <v>150</v>
      </c>
      <c r="D198" s="27">
        <v>3.34</v>
      </c>
      <c r="E198" s="27">
        <v>0</v>
      </c>
      <c r="F198" s="27">
        <v>5.3</v>
      </c>
      <c r="G198" s="27">
        <v>5.3</v>
      </c>
      <c r="H198" s="27">
        <v>33.130000000000003</v>
      </c>
      <c r="I198" s="33">
        <v>147.20033857999999</v>
      </c>
      <c r="J198" s="27">
        <v>0.7</v>
      </c>
      <c r="K198" s="27">
        <v>3.25</v>
      </c>
      <c r="L198" s="27">
        <v>0</v>
      </c>
      <c r="M198" s="27">
        <v>0</v>
      </c>
      <c r="N198" s="27">
        <v>8.1999999999999993</v>
      </c>
      <c r="O198" s="27">
        <v>11.27</v>
      </c>
      <c r="P198" s="27">
        <v>3.65</v>
      </c>
      <c r="Q198" s="27">
        <v>0</v>
      </c>
      <c r="R198" s="27">
        <v>0</v>
      </c>
      <c r="S198" s="27">
        <v>0.48</v>
      </c>
      <c r="T198" s="27">
        <v>2.3199999999999998</v>
      </c>
      <c r="U198" s="27">
        <v>213.85</v>
      </c>
      <c r="V198" s="27">
        <v>643.55999999999995</v>
      </c>
      <c r="W198" s="27">
        <v>49</v>
      </c>
      <c r="X198" s="27">
        <v>45.7</v>
      </c>
      <c r="Y198" s="27">
        <v>90.62</v>
      </c>
      <c r="Z198" s="27">
        <v>1.41</v>
      </c>
      <c r="AA198" s="27">
        <v>0</v>
      </c>
      <c r="AB198" s="27">
        <v>6682.5</v>
      </c>
      <c r="AC198" s="27">
        <v>1263.1500000000001</v>
      </c>
      <c r="AD198" s="27">
        <v>2.64</v>
      </c>
      <c r="AE198" s="27">
        <v>0.12</v>
      </c>
      <c r="AF198" s="27">
        <v>0.1</v>
      </c>
      <c r="AG198" s="27">
        <v>1.53</v>
      </c>
      <c r="AH198" s="27">
        <v>2.4</v>
      </c>
      <c r="AI198" s="27">
        <v>14.15</v>
      </c>
      <c r="AJ198" s="27">
        <v>0</v>
      </c>
      <c r="AK198" s="27">
        <v>0</v>
      </c>
      <c r="AL198" s="27">
        <v>0</v>
      </c>
      <c r="AM198" s="27">
        <v>107.22</v>
      </c>
      <c r="AN198" s="27">
        <v>92.71</v>
      </c>
      <c r="AO198" s="27">
        <v>24.94</v>
      </c>
      <c r="AP198" s="27">
        <v>71.760000000000005</v>
      </c>
      <c r="AQ198" s="27">
        <v>24.46</v>
      </c>
      <c r="AR198" s="27">
        <v>81.540000000000006</v>
      </c>
      <c r="AS198" s="27">
        <v>103.8</v>
      </c>
      <c r="AT198" s="27">
        <v>172</v>
      </c>
      <c r="AU198" s="27">
        <v>204.83</v>
      </c>
      <c r="AV198" s="27">
        <v>34.299999999999997</v>
      </c>
      <c r="AW198" s="27">
        <v>72.459999999999994</v>
      </c>
      <c r="AX198" s="27">
        <v>481.2</v>
      </c>
      <c r="AY198" s="27">
        <v>0</v>
      </c>
      <c r="AZ198" s="27">
        <v>88.64</v>
      </c>
      <c r="BA198" s="27">
        <v>75.03</v>
      </c>
      <c r="BB198" s="27">
        <v>56.99</v>
      </c>
      <c r="BC198" s="27">
        <v>29.27</v>
      </c>
      <c r="BD198" s="27">
        <v>0</v>
      </c>
      <c r="BE198" s="27">
        <v>0</v>
      </c>
      <c r="BF198" s="27">
        <v>0</v>
      </c>
      <c r="BG198" s="27">
        <v>0</v>
      </c>
      <c r="BH198" s="27">
        <v>0</v>
      </c>
      <c r="BI198" s="27">
        <v>0</v>
      </c>
      <c r="BJ198" s="27">
        <v>0</v>
      </c>
      <c r="BK198" s="27">
        <v>0.36</v>
      </c>
      <c r="BL198" s="27">
        <v>0</v>
      </c>
      <c r="BM198" s="27">
        <v>0.21</v>
      </c>
      <c r="BN198" s="27">
        <v>0.01</v>
      </c>
      <c r="BO198" s="27">
        <v>0.03</v>
      </c>
      <c r="BP198" s="27">
        <v>0</v>
      </c>
      <c r="BQ198" s="27">
        <v>0</v>
      </c>
      <c r="BR198" s="27">
        <v>0</v>
      </c>
      <c r="BS198" s="27">
        <v>1.27</v>
      </c>
      <c r="BT198" s="27">
        <v>0</v>
      </c>
      <c r="BU198" s="27">
        <v>0</v>
      </c>
      <c r="BV198" s="27">
        <v>2.96</v>
      </c>
      <c r="BW198" s="27">
        <v>0</v>
      </c>
      <c r="BX198" s="27">
        <v>0</v>
      </c>
      <c r="BY198" s="27">
        <v>0</v>
      </c>
      <c r="BZ198" s="27">
        <v>0</v>
      </c>
      <c r="CA198" s="27">
        <v>0</v>
      </c>
      <c r="CB198" s="27">
        <v>218.6</v>
      </c>
      <c r="CD198" s="27">
        <v>1113.75</v>
      </c>
      <c r="CF198" s="27">
        <v>0</v>
      </c>
      <c r="CG198" s="27">
        <v>0</v>
      </c>
      <c r="CH198" s="27">
        <v>0</v>
      </c>
      <c r="CI198" s="27">
        <v>0</v>
      </c>
      <c r="CJ198" s="27">
        <v>0</v>
      </c>
      <c r="CK198" s="27">
        <v>0</v>
      </c>
      <c r="CL198" s="27">
        <v>0</v>
      </c>
      <c r="CM198" s="27">
        <v>0</v>
      </c>
      <c r="CN198" s="27">
        <v>0</v>
      </c>
      <c r="CO198" s="27">
        <v>0</v>
      </c>
      <c r="CP198" s="27">
        <v>0.5</v>
      </c>
    </row>
    <row r="199" spans="1:94" s="27" customFormat="1" x14ac:dyDescent="0.25">
      <c r="A199" s="27" t="str">
        <f>"20"</f>
        <v>20</v>
      </c>
      <c r="B199" s="28" t="s">
        <v>106</v>
      </c>
      <c r="C199" s="27" t="str">
        <f>"200"</f>
        <v>200</v>
      </c>
      <c r="D199" s="27">
        <v>0</v>
      </c>
      <c r="E199" s="27">
        <v>0</v>
      </c>
      <c r="F199" s="27">
        <v>0</v>
      </c>
      <c r="G199" s="27">
        <v>0</v>
      </c>
      <c r="H199" s="27">
        <v>6.77</v>
      </c>
      <c r="I199" s="33">
        <v>29.9</v>
      </c>
      <c r="J199" s="27">
        <v>0</v>
      </c>
      <c r="K199" s="27">
        <v>0</v>
      </c>
      <c r="L199" s="27">
        <v>0</v>
      </c>
      <c r="M199" s="27">
        <v>0</v>
      </c>
      <c r="N199" s="27">
        <v>0</v>
      </c>
      <c r="O199" s="27">
        <v>6.77</v>
      </c>
      <c r="P199" s="27">
        <v>0</v>
      </c>
      <c r="Q199" s="27">
        <v>0</v>
      </c>
      <c r="R199" s="27">
        <v>0</v>
      </c>
      <c r="S199" s="27">
        <v>0</v>
      </c>
      <c r="T199" s="27">
        <v>0</v>
      </c>
      <c r="U199" s="27">
        <v>7.92</v>
      </c>
      <c r="V199" s="27">
        <v>0</v>
      </c>
      <c r="W199" s="27">
        <v>0.08</v>
      </c>
      <c r="X199" s="27">
        <v>0</v>
      </c>
      <c r="Y199" s="27">
        <v>0</v>
      </c>
      <c r="Z199" s="27">
        <v>0.01</v>
      </c>
      <c r="AA199" s="27">
        <v>0</v>
      </c>
      <c r="AB199" s="27">
        <v>0</v>
      </c>
      <c r="AC199" s="27">
        <v>0</v>
      </c>
      <c r="AD199" s="27">
        <v>0</v>
      </c>
      <c r="AE199" s="27">
        <v>0</v>
      </c>
      <c r="AF199" s="27">
        <v>0</v>
      </c>
      <c r="AG199" s="27">
        <v>0</v>
      </c>
      <c r="AH199" s="27">
        <v>0</v>
      </c>
      <c r="AI199" s="27">
        <v>0</v>
      </c>
      <c r="AJ199" s="27">
        <v>0</v>
      </c>
      <c r="AK199" s="27">
        <v>0</v>
      </c>
      <c r="AL199" s="27">
        <v>0</v>
      </c>
      <c r="AM199" s="27">
        <v>0</v>
      </c>
      <c r="AN199" s="27">
        <v>0</v>
      </c>
      <c r="AO199" s="27">
        <v>0</v>
      </c>
      <c r="AP199" s="27">
        <v>0</v>
      </c>
      <c r="AQ199" s="27">
        <v>0</v>
      </c>
      <c r="AR199" s="27">
        <v>0</v>
      </c>
      <c r="AS199" s="27">
        <v>0</v>
      </c>
      <c r="AT199" s="27">
        <v>0</v>
      </c>
      <c r="AU199" s="27">
        <v>0</v>
      </c>
      <c r="AV199" s="27">
        <v>0</v>
      </c>
      <c r="AW199" s="27">
        <v>0</v>
      </c>
      <c r="AX199" s="27">
        <v>0</v>
      </c>
      <c r="AY199" s="27">
        <v>0</v>
      </c>
      <c r="AZ199" s="27">
        <v>0</v>
      </c>
      <c r="BA199" s="27">
        <v>0</v>
      </c>
      <c r="BB199" s="27">
        <v>0</v>
      </c>
      <c r="BC199" s="27">
        <v>0</v>
      </c>
      <c r="BD199" s="27">
        <v>0</v>
      </c>
      <c r="BE199" s="27">
        <v>0</v>
      </c>
      <c r="BF199" s="27">
        <v>0</v>
      </c>
      <c r="BG199" s="27">
        <v>0</v>
      </c>
      <c r="BH199" s="27">
        <v>0</v>
      </c>
      <c r="BI199" s="27">
        <v>0</v>
      </c>
      <c r="BJ199" s="27">
        <v>0</v>
      </c>
      <c r="BK199" s="27">
        <v>0</v>
      </c>
      <c r="BL199" s="27">
        <v>0</v>
      </c>
      <c r="BM199" s="27">
        <v>0</v>
      </c>
      <c r="BN199" s="27">
        <v>0</v>
      </c>
      <c r="BO199" s="27">
        <v>0</v>
      </c>
      <c r="BP199" s="27">
        <v>0</v>
      </c>
      <c r="BQ199" s="27">
        <v>0</v>
      </c>
      <c r="BR199" s="27">
        <v>0</v>
      </c>
      <c r="BS199" s="27">
        <v>0</v>
      </c>
      <c r="BT199" s="27">
        <v>0</v>
      </c>
      <c r="BU199" s="27">
        <v>0</v>
      </c>
      <c r="BV199" s="27">
        <v>0</v>
      </c>
      <c r="BW199" s="27">
        <v>0</v>
      </c>
      <c r="BX199" s="27">
        <v>0</v>
      </c>
      <c r="BY199" s="27">
        <v>0</v>
      </c>
      <c r="BZ199" s="27">
        <v>0</v>
      </c>
      <c r="CA199" s="27">
        <v>0</v>
      </c>
      <c r="CB199" s="27">
        <v>223.41</v>
      </c>
      <c r="CD199" s="27">
        <v>0</v>
      </c>
      <c r="CF199" s="27">
        <v>0</v>
      </c>
      <c r="CG199" s="27">
        <v>0</v>
      </c>
      <c r="CH199" s="27">
        <v>0</v>
      </c>
      <c r="CI199" s="27">
        <v>0</v>
      </c>
      <c r="CJ199" s="27">
        <v>0</v>
      </c>
      <c r="CK199" s="27">
        <v>0</v>
      </c>
      <c r="CL199" s="27">
        <v>0</v>
      </c>
      <c r="CM199" s="27">
        <v>0</v>
      </c>
      <c r="CN199" s="27">
        <v>0</v>
      </c>
      <c r="CO199" s="27">
        <v>0</v>
      </c>
      <c r="CP199" s="27">
        <v>0</v>
      </c>
    </row>
    <row r="200" spans="1:94" s="27" customFormat="1" x14ac:dyDescent="0.25">
      <c r="A200" s="27" t="str">
        <f>"-"</f>
        <v>-</v>
      </c>
      <c r="B200" s="28" t="s">
        <v>93</v>
      </c>
      <c r="C200" s="27" t="str">
        <f>"31"</f>
        <v>31</v>
      </c>
      <c r="D200" s="27">
        <v>2.0499999999999998</v>
      </c>
      <c r="E200" s="27">
        <v>0</v>
      </c>
      <c r="F200" s="27">
        <v>0.37</v>
      </c>
      <c r="G200" s="27">
        <v>0.37</v>
      </c>
      <c r="H200" s="27">
        <v>12.93</v>
      </c>
      <c r="I200" s="33">
        <v>59.947799999999994</v>
      </c>
      <c r="J200" s="27">
        <v>0.06</v>
      </c>
      <c r="K200" s="27">
        <v>0</v>
      </c>
      <c r="L200" s="27">
        <v>0</v>
      </c>
      <c r="M200" s="27">
        <v>0</v>
      </c>
      <c r="N200" s="27">
        <v>0.37</v>
      </c>
      <c r="O200" s="27">
        <v>9.98</v>
      </c>
      <c r="P200" s="27">
        <v>2.57</v>
      </c>
      <c r="Q200" s="27">
        <v>0</v>
      </c>
      <c r="R200" s="27">
        <v>0</v>
      </c>
      <c r="S200" s="27">
        <v>0.31</v>
      </c>
      <c r="T200" s="27">
        <v>0.78</v>
      </c>
      <c r="U200" s="27">
        <v>189.1</v>
      </c>
      <c r="V200" s="27">
        <v>75.95</v>
      </c>
      <c r="W200" s="27">
        <v>10.85</v>
      </c>
      <c r="X200" s="27">
        <v>14.57</v>
      </c>
      <c r="Y200" s="27">
        <v>48.98</v>
      </c>
      <c r="Z200" s="27">
        <v>1.21</v>
      </c>
      <c r="AA200" s="27">
        <v>0</v>
      </c>
      <c r="AB200" s="27">
        <v>1.55</v>
      </c>
      <c r="AC200" s="27">
        <v>0.31</v>
      </c>
      <c r="AD200" s="27">
        <v>0.43</v>
      </c>
      <c r="AE200" s="27">
        <v>0.06</v>
      </c>
      <c r="AF200" s="27">
        <v>0.02</v>
      </c>
      <c r="AG200" s="27">
        <v>0.22</v>
      </c>
      <c r="AH200" s="27">
        <v>0.62</v>
      </c>
      <c r="AI200" s="27">
        <v>0</v>
      </c>
      <c r="AJ200" s="27">
        <v>0</v>
      </c>
      <c r="AK200" s="27">
        <v>0</v>
      </c>
      <c r="AL200" s="27">
        <v>0</v>
      </c>
      <c r="AM200" s="27">
        <v>132.37</v>
      </c>
      <c r="AN200" s="27">
        <v>69.13</v>
      </c>
      <c r="AO200" s="27">
        <v>28.83</v>
      </c>
      <c r="AP200" s="27">
        <v>61.38</v>
      </c>
      <c r="AQ200" s="27">
        <v>24.8</v>
      </c>
      <c r="AR200" s="27">
        <v>115.01</v>
      </c>
      <c r="AS200" s="27">
        <v>92.07</v>
      </c>
      <c r="AT200" s="27">
        <v>90.21</v>
      </c>
      <c r="AU200" s="27">
        <v>143.84</v>
      </c>
      <c r="AV200" s="27">
        <v>38.44</v>
      </c>
      <c r="AW200" s="27">
        <v>96.1</v>
      </c>
      <c r="AX200" s="27">
        <v>473.99</v>
      </c>
      <c r="AY200" s="27">
        <v>0</v>
      </c>
      <c r="AZ200" s="27">
        <v>163.06</v>
      </c>
      <c r="BA200" s="27">
        <v>90.21</v>
      </c>
      <c r="BB200" s="27">
        <v>55.8</v>
      </c>
      <c r="BC200" s="27">
        <v>40.299999999999997</v>
      </c>
      <c r="BD200" s="27">
        <v>0</v>
      </c>
      <c r="BE200" s="27">
        <v>0</v>
      </c>
      <c r="BF200" s="27">
        <v>0</v>
      </c>
      <c r="BG200" s="27">
        <v>0</v>
      </c>
      <c r="BH200" s="27">
        <v>0</v>
      </c>
      <c r="BI200" s="27">
        <v>0</v>
      </c>
      <c r="BJ200" s="27">
        <v>0</v>
      </c>
      <c r="BK200" s="27">
        <v>0.04</v>
      </c>
      <c r="BL200" s="27">
        <v>0</v>
      </c>
      <c r="BM200" s="27">
        <v>0</v>
      </c>
      <c r="BN200" s="27">
        <v>0.01</v>
      </c>
      <c r="BO200" s="27">
        <v>0</v>
      </c>
      <c r="BP200" s="27">
        <v>0</v>
      </c>
      <c r="BQ200" s="27">
        <v>0</v>
      </c>
      <c r="BR200" s="27">
        <v>0</v>
      </c>
      <c r="BS200" s="27">
        <v>0.03</v>
      </c>
      <c r="BT200" s="27">
        <v>0</v>
      </c>
      <c r="BU200" s="27">
        <v>0</v>
      </c>
      <c r="BV200" s="27">
        <v>0.15</v>
      </c>
      <c r="BW200" s="27">
        <v>0.02</v>
      </c>
      <c r="BX200" s="27">
        <v>0</v>
      </c>
      <c r="BY200" s="27">
        <v>0</v>
      </c>
      <c r="BZ200" s="27">
        <v>0</v>
      </c>
      <c r="CA200" s="27">
        <v>0</v>
      </c>
      <c r="CB200" s="27">
        <v>14.57</v>
      </c>
      <c r="CD200" s="27">
        <v>0.26</v>
      </c>
      <c r="CF200" s="27">
        <v>0</v>
      </c>
      <c r="CG200" s="27">
        <v>0</v>
      </c>
      <c r="CH200" s="27">
        <v>0</v>
      </c>
      <c r="CI200" s="27">
        <v>0</v>
      </c>
      <c r="CJ200" s="27">
        <v>0</v>
      </c>
      <c r="CK200" s="27">
        <v>0</v>
      </c>
      <c r="CL200" s="27">
        <v>0</v>
      </c>
      <c r="CM200" s="27">
        <v>0</v>
      </c>
      <c r="CN200" s="27">
        <v>0</v>
      </c>
      <c r="CO200" s="27">
        <v>0</v>
      </c>
      <c r="CP200" s="27">
        <v>0</v>
      </c>
    </row>
    <row r="201" spans="1:94" s="25" customFormat="1" x14ac:dyDescent="0.25">
      <c r="A201" s="25" t="str">
        <f>"-"</f>
        <v>-</v>
      </c>
      <c r="B201" s="26" t="s">
        <v>94</v>
      </c>
      <c r="C201" s="25" t="str">
        <f>"31"</f>
        <v>31</v>
      </c>
      <c r="D201" s="25">
        <v>2.0499999999999998</v>
      </c>
      <c r="E201" s="25">
        <v>0</v>
      </c>
      <c r="F201" s="25">
        <v>0.2</v>
      </c>
      <c r="G201" s="25">
        <v>0.2</v>
      </c>
      <c r="H201" s="25">
        <v>14.54</v>
      </c>
      <c r="I201" s="34">
        <v>69.409309999999991</v>
      </c>
      <c r="J201" s="25">
        <v>0</v>
      </c>
      <c r="K201" s="25">
        <v>0</v>
      </c>
      <c r="L201" s="25">
        <v>0</v>
      </c>
      <c r="M201" s="25">
        <v>0</v>
      </c>
      <c r="N201" s="25">
        <v>0.34</v>
      </c>
      <c r="O201" s="25">
        <v>14.14</v>
      </c>
      <c r="P201" s="25">
        <v>0.06</v>
      </c>
      <c r="Q201" s="25">
        <v>0</v>
      </c>
      <c r="R201" s="25">
        <v>0</v>
      </c>
      <c r="S201" s="25">
        <v>0</v>
      </c>
      <c r="T201" s="25">
        <v>0.56000000000000005</v>
      </c>
      <c r="U201" s="25">
        <v>0</v>
      </c>
      <c r="V201" s="25">
        <v>0</v>
      </c>
      <c r="W201" s="25">
        <v>0</v>
      </c>
      <c r="X201" s="25">
        <v>0</v>
      </c>
      <c r="Y201" s="25">
        <v>0</v>
      </c>
      <c r="Z201" s="25">
        <v>0</v>
      </c>
      <c r="AA201" s="25">
        <v>0</v>
      </c>
      <c r="AB201" s="25">
        <v>0</v>
      </c>
      <c r="AC201" s="25">
        <v>0</v>
      </c>
      <c r="AD201" s="25">
        <v>0</v>
      </c>
      <c r="AE201" s="25">
        <v>0</v>
      </c>
      <c r="AF201" s="25">
        <v>0</v>
      </c>
      <c r="AG201" s="25">
        <v>0</v>
      </c>
      <c r="AH201" s="25">
        <v>0</v>
      </c>
      <c r="AI201" s="25">
        <v>0</v>
      </c>
      <c r="AJ201" s="25">
        <v>0</v>
      </c>
      <c r="AK201" s="25">
        <v>0</v>
      </c>
      <c r="AL201" s="25">
        <v>0</v>
      </c>
      <c r="AM201" s="25">
        <v>157.77000000000001</v>
      </c>
      <c r="AN201" s="25">
        <v>52.32</v>
      </c>
      <c r="AO201" s="25">
        <v>31.02</v>
      </c>
      <c r="AP201" s="25">
        <v>62.03</v>
      </c>
      <c r="AQ201" s="25">
        <v>23.46</v>
      </c>
      <c r="AR201" s="25">
        <v>112.2</v>
      </c>
      <c r="AS201" s="25">
        <v>69.58</v>
      </c>
      <c r="AT201" s="25">
        <v>97.09</v>
      </c>
      <c r="AU201" s="25">
        <v>80.099999999999994</v>
      </c>
      <c r="AV201" s="25">
        <v>42.07</v>
      </c>
      <c r="AW201" s="25">
        <v>74.44</v>
      </c>
      <c r="AX201" s="25">
        <v>622.47</v>
      </c>
      <c r="AY201" s="25">
        <v>0</v>
      </c>
      <c r="AZ201" s="25">
        <v>202.81</v>
      </c>
      <c r="BA201" s="25">
        <v>88.19</v>
      </c>
      <c r="BB201" s="25">
        <v>58.52</v>
      </c>
      <c r="BC201" s="25">
        <v>46.39</v>
      </c>
      <c r="BD201" s="25">
        <v>0</v>
      </c>
      <c r="BE201" s="25">
        <v>0</v>
      </c>
      <c r="BF201" s="25">
        <v>0</v>
      </c>
      <c r="BG201" s="25">
        <v>0</v>
      </c>
      <c r="BH201" s="25">
        <v>0</v>
      </c>
      <c r="BI201" s="25">
        <v>0</v>
      </c>
      <c r="BJ201" s="25">
        <v>0</v>
      </c>
      <c r="BK201" s="25">
        <v>0.02</v>
      </c>
      <c r="BL201" s="25">
        <v>0</v>
      </c>
      <c r="BM201" s="25">
        <v>0</v>
      </c>
      <c r="BN201" s="25">
        <v>0</v>
      </c>
      <c r="BO201" s="25">
        <v>0</v>
      </c>
      <c r="BP201" s="25">
        <v>0</v>
      </c>
      <c r="BQ201" s="25">
        <v>0</v>
      </c>
      <c r="BR201" s="25">
        <v>0</v>
      </c>
      <c r="BS201" s="25">
        <v>0.02</v>
      </c>
      <c r="BT201" s="25">
        <v>0</v>
      </c>
      <c r="BU201" s="25">
        <v>0</v>
      </c>
      <c r="BV201" s="25">
        <v>0.09</v>
      </c>
      <c r="BW201" s="25">
        <v>0</v>
      </c>
      <c r="BX201" s="25">
        <v>0</v>
      </c>
      <c r="BY201" s="25">
        <v>0</v>
      </c>
      <c r="BZ201" s="25">
        <v>0</v>
      </c>
      <c r="CA201" s="25">
        <v>0</v>
      </c>
      <c r="CB201" s="25">
        <v>12.12</v>
      </c>
      <c r="CD201" s="25">
        <v>0</v>
      </c>
      <c r="CF201" s="25">
        <v>0</v>
      </c>
      <c r="CG201" s="25">
        <v>0</v>
      </c>
      <c r="CH201" s="25">
        <v>0</v>
      </c>
      <c r="CI201" s="25">
        <v>0</v>
      </c>
      <c r="CJ201" s="25">
        <v>0</v>
      </c>
      <c r="CK201" s="25">
        <v>0</v>
      </c>
      <c r="CL201" s="25">
        <v>0</v>
      </c>
      <c r="CM201" s="25">
        <v>0</v>
      </c>
      <c r="CN201" s="25">
        <v>0</v>
      </c>
      <c r="CO201" s="25">
        <v>0</v>
      </c>
      <c r="CP201" s="25">
        <v>0</v>
      </c>
    </row>
    <row r="202" spans="1:94" s="29" customFormat="1" x14ac:dyDescent="0.25">
      <c r="B202" s="30" t="s">
        <v>95</v>
      </c>
      <c r="C202" s="29">
        <f>C201+C200+C199+C198+C197+C196</f>
        <v>767</v>
      </c>
      <c r="D202" s="29">
        <v>25.44</v>
      </c>
      <c r="E202" s="29">
        <v>14.82</v>
      </c>
      <c r="F202" s="29">
        <v>48.66</v>
      </c>
      <c r="G202" s="29">
        <v>14.65</v>
      </c>
      <c r="H202" s="29">
        <f>SUM(H196:H201)</f>
        <v>95</v>
      </c>
      <c r="I202" s="35">
        <f>SUM(I196:I201)</f>
        <v>781.74642358000006</v>
      </c>
      <c r="J202" s="29">
        <v>14.33</v>
      </c>
      <c r="K202" s="29">
        <v>8.94</v>
      </c>
      <c r="L202" s="29">
        <v>0</v>
      </c>
      <c r="M202" s="29">
        <v>0</v>
      </c>
      <c r="N202" s="29">
        <v>18.420000000000002</v>
      </c>
      <c r="O202" s="29">
        <v>49.58</v>
      </c>
      <c r="P202" s="29">
        <v>9.3699999999999992</v>
      </c>
      <c r="Q202" s="29">
        <v>0</v>
      </c>
      <c r="R202" s="29">
        <v>0</v>
      </c>
      <c r="S202" s="29">
        <v>1.17</v>
      </c>
      <c r="T202" s="29">
        <v>7.55</v>
      </c>
      <c r="U202" s="29">
        <v>1012.78</v>
      </c>
      <c r="V202" s="29">
        <v>1544</v>
      </c>
      <c r="W202" s="29">
        <v>173.23</v>
      </c>
      <c r="X202" s="29">
        <v>118.6</v>
      </c>
      <c r="Y202" s="29">
        <v>389.88</v>
      </c>
      <c r="Z202" s="29">
        <v>5.35</v>
      </c>
      <c r="AA202" s="29">
        <v>31.64</v>
      </c>
      <c r="AB202" s="29">
        <v>9107.7900000000009</v>
      </c>
      <c r="AC202" s="29">
        <v>1736.76</v>
      </c>
      <c r="AD202" s="29">
        <v>7.56</v>
      </c>
      <c r="AE202" s="29">
        <v>0.56000000000000005</v>
      </c>
      <c r="AF202" s="29">
        <v>0.39</v>
      </c>
      <c r="AG202" s="29">
        <v>5.81</v>
      </c>
      <c r="AH202" s="29">
        <v>11.94</v>
      </c>
      <c r="AI202" s="29">
        <v>41.15</v>
      </c>
      <c r="AJ202" s="29">
        <v>0</v>
      </c>
      <c r="AK202" s="29">
        <v>639.88</v>
      </c>
      <c r="AL202" s="29">
        <v>554.85</v>
      </c>
      <c r="AM202" s="29">
        <v>1314.83</v>
      </c>
      <c r="AN202" s="29">
        <v>1222.45</v>
      </c>
      <c r="AO202" s="29">
        <v>367.49</v>
      </c>
      <c r="AP202" s="29">
        <v>746</v>
      </c>
      <c r="AQ202" s="29">
        <v>239.42</v>
      </c>
      <c r="AR202" s="29">
        <v>820.72</v>
      </c>
      <c r="AS202" s="29">
        <v>865.15</v>
      </c>
      <c r="AT202" s="29">
        <v>1085.83</v>
      </c>
      <c r="AU202" s="29">
        <v>1472.87</v>
      </c>
      <c r="AV202" s="29">
        <v>531.66999999999996</v>
      </c>
      <c r="AW202" s="29">
        <v>766.09</v>
      </c>
      <c r="AX202" s="29">
        <v>3381.49</v>
      </c>
      <c r="AY202" s="29">
        <v>116.28</v>
      </c>
      <c r="AZ202" s="29">
        <v>947.94</v>
      </c>
      <c r="BA202" s="29">
        <v>719.58</v>
      </c>
      <c r="BB202" s="29">
        <v>647.83000000000004</v>
      </c>
      <c r="BC202" s="29">
        <v>270.27999999999997</v>
      </c>
      <c r="BD202" s="29">
        <v>0.11</v>
      </c>
      <c r="BE202" s="29">
        <v>0.05</v>
      </c>
      <c r="BF202" s="29">
        <v>0.03</v>
      </c>
      <c r="BG202" s="29">
        <v>0.06</v>
      </c>
      <c r="BH202" s="29">
        <v>7.0000000000000007E-2</v>
      </c>
      <c r="BI202" s="29">
        <v>0.34</v>
      </c>
      <c r="BJ202" s="29">
        <v>0</v>
      </c>
      <c r="BK202" s="29">
        <v>1.93</v>
      </c>
      <c r="BL202" s="29">
        <v>0</v>
      </c>
      <c r="BM202" s="29">
        <v>0.86</v>
      </c>
      <c r="BN202" s="29">
        <v>0.05</v>
      </c>
      <c r="BO202" s="29">
        <v>0.09</v>
      </c>
      <c r="BP202" s="29">
        <v>0</v>
      </c>
      <c r="BQ202" s="29">
        <v>7.0000000000000007E-2</v>
      </c>
      <c r="BR202" s="29">
        <v>0.11</v>
      </c>
      <c r="BS202" s="29">
        <v>4.17</v>
      </c>
      <c r="BT202" s="29">
        <v>0</v>
      </c>
      <c r="BU202" s="29">
        <v>0</v>
      </c>
      <c r="BV202" s="29">
        <v>8.25</v>
      </c>
      <c r="BW202" s="29">
        <v>0.03</v>
      </c>
      <c r="BX202" s="29">
        <v>0</v>
      </c>
      <c r="BY202" s="29">
        <v>0</v>
      </c>
      <c r="BZ202" s="29">
        <v>0</v>
      </c>
      <c r="CA202" s="29">
        <v>0</v>
      </c>
      <c r="CB202" s="29">
        <v>875.73</v>
      </c>
      <c r="CC202" s="29">
        <f>$I$202/$I$203*100</f>
        <v>100</v>
      </c>
      <c r="CD202" s="29">
        <v>1549.61</v>
      </c>
      <c r="CF202" s="29">
        <v>0</v>
      </c>
      <c r="CG202" s="29">
        <v>0</v>
      </c>
      <c r="CH202" s="29">
        <v>0</v>
      </c>
      <c r="CI202" s="29">
        <v>0</v>
      </c>
      <c r="CJ202" s="29">
        <v>0</v>
      </c>
      <c r="CK202" s="29">
        <v>0</v>
      </c>
      <c r="CL202" s="29">
        <v>0</v>
      </c>
      <c r="CM202" s="29">
        <v>0</v>
      </c>
      <c r="CN202" s="29">
        <v>0</v>
      </c>
      <c r="CO202" s="29">
        <v>1.8</v>
      </c>
      <c r="CP202" s="29">
        <v>1.84</v>
      </c>
    </row>
    <row r="203" spans="1:94" s="29" customFormat="1" x14ac:dyDescent="0.25">
      <c r="B203" s="30" t="s">
        <v>96</v>
      </c>
      <c r="D203" s="29">
        <v>25.44</v>
      </c>
      <c r="E203" s="29">
        <v>14.82</v>
      </c>
      <c r="F203" s="29">
        <v>48.66</v>
      </c>
      <c r="G203" s="29">
        <v>14.65</v>
      </c>
      <c r="H203" s="29">
        <f>H202</f>
        <v>95</v>
      </c>
      <c r="I203" s="29">
        <f>I202</f>
        <v>781.74642358000006</v>
      </c>
      <c r="J203" s="29">
        <v>14.33</v>
      </c>
      <c r="K203" s="29">
        <v>8.94</v>
      </c>
      <c r="L203" s="29">
        <v>0</v>
      </c>
      <c r="M203" s="29">
        <v>0</v>
      </c>
      <c r="N203" s="29">
        <v>18.420000000000002</v>
      </c>
      <c r="O203" s="29">
        <v>49.58</v>
      </c>
      <c r="P203" s="29">
        <v>9.3699999999999992</v>
      </c>
      <c r="Q203" s="29">
        <v>0</v>
      </c>
      <c r="R203" s="29">
        <v>0</v>
      </c>
      <c r="S203" s="29">
        <v>1.17</v>
      </c>
      <c r="T203" s="29">
        <v>7.55</v>
      </c>
      <c r="U203" s="29">
        <v>1012.78</v>
      </c>
      <c r="V203" s="29">
        <v>1544</v>
      </c>
      <c r="W203" s="29">
        <v>173.23</v>
      </c>
      <c r="X203" s="29">
        <v>118.6</v>
      </c>
      <c r="Y203" s="29">
        <v>389.88</v>
      </c>
      <c r="Z203" s="29">
        <v>5.35</v>
      </c>
      <c r="AA203" s="29">
        <v>31.64</v>
      </c>
      <c r="AB203" s="29">
        <v>9107.7900000000009</v>
      </c>
      <c r="AC203" s="29">
        <v>1736.76</v>
      </c>
      <c r="AD203" s="29">
        <v>7.56</v>
      </c>
      <c r="AE203" s="29">
        <v>0.56000000000000005</v>
      </c>
      <c r="AF203" s="29">
        <v>0.39</v>
      </c>
      <c r="AG203" s="29">
        <v>5.81</v>
      </c>
      <c r="AH203" s="29">
        <v>11.94</v>
      </c>
      <c r="AI203" s="29">
        <v>41.15</v>
      </c>
      <c r="AJ203" s="29">
        <v>0</v>
      </c>
      <c r="AK203" s="29">
        <v>639.88</v>
      </c>
      <c r="AL203" s="29">
        <v>554.85</v>
      </c>
      <c r="AM203" s="29">
        <v>1314.83</v>
      </c>
      <c r="AN203" s="29">
        <v>1222.45</v>
      </c>
      <c r="AO203" s="29">
        <v>367.49</v>
      </c>
      <c r="AP203" s="29">
        <v>746</v>
      </c>
      <c r="AQ203" s="29">
        <v>239.42</v>
      </c>
      <c r="AR203" s="29">
        <v>820.72</v>
      </c>
      <c r="AS203" s="29">
        <v>865.15</v>
      </c>
      <c r="AT203" s="29">
        <v>1085.83</v>
      </c>
      <c r="AU203" s="29">
        <v>1472.87</v>
      </c>
      <c r="AV203" s="29">
        <v>531.66999999999996</v>
      </c>
      <c r="AW203" s="29">
        <v>766.09</v>
      </c>
      <c r="AX203" s="29">
        <v>3381.49</v>
      </c>
      <c r="AY203" s="29">
        <v>116.28</v>
      </c>
      <c r="AZ203" s="29">
        <v>947.94</v>
      </c>
      <c r="BA203" s="29">
        <v>719.58</v>
      </c>
      <c r="BB203" s="29">
        <v>647.83000000000004</v>
      </c>
      <c r="BC203" s="29">
        <v>270.27999999999997</v>
      </c>
      <c r="BD203" s="29">
        <v>0.11</v>
      </c>
      <c r="BE203" s="29">
        <v>0.05</v>
      </c>
      <c r="BF203" s="29">
        <v>0.03</v>
      </c>
      <c r="BG203" s="29">
        <v>0.06</v>
      </c>
      <c r="BH203" s="29">
        <v>7.0000000000000007E-2</v>
      </c>
      <c r="BI203" s="29">
        <v>0.34</v>
      </c>
      <c r="BJ203" s="29">
        <v>0</v>
      </c>
      <c r="BK203" s="29">
        <v>1.93</v>
      </c>
      <c r="BL203" s="29">
        <v>0</v>
      </c>
      <c r="BM203" s="29">
        <v>0.86</v>
      </c>
      <c r="BN203" s="29">
        <v>0.05</v>
      </c>
      <c r="BO203" s="29">
        <v>0.09</v>
      </c>
      <c r="BP203" s="29">
        <v>0</v>
      </c>
      <c r="BQ203" s="29">
        <v>7.0000000000000007E-2</v>
      </c>
      <c r="BR203" s="29">
        <v>0.11</v>
      </c>
      <c r="BS203" s="29">
        <v>4.17</v>
      </c>
      <c r="BT203" s="29">
        <v>0</v>
      </c>
      <c r="BU203" s="29">
        <v>0</v>
      </c>
      <c r="BV203" s="29">
        <v>8.25</v>
      </c>
      <c r="BW203" s="29">
        <v>0.03</v>
      </c>
      <c r="BX203" s="29">
        <v>0</v>
      </c>
      <c r="BY203" s="29">
        <v>0</v>
      </c>
      <c r="BZ203" s="29">
        <v>0</v>
      </c>
      <c r="CA203" s="29">
        <v>0</v>
      </c>
      <c r="CB203" s="29">
        <v>875.73</v>
      </c>
      <c r="CD203" s="29">
        <v>1549.61</v>
      </c>
      <c r="CF203" s="29">
        <v>0</v>
      </c>
      <c r="CG203" s="29">
        <v>0</v>
      </c>
      <c r="CH203" s="29">
        <v>0</v>
      </c>
      <c r="CI203" s="29">
        <v>0</v>
      </c>
      <c r="CJ203" s="29">
        <v>0</v>
      </c>
      <c r="CK203" s="29">
        <v>0</v>
      </c>
      <c r="CL203" s="29">
        <v>0</v>
      </c>
      <c r="CM203" s="29">
        <v>0</v>
      </c>
      <c r="CN203" s="29">
        <v>0</v>
      </c>
      <c r="CO203" s="29">
        <v>1.8</v>
      </c>
      <c r="CP203" s="29">
        <v>1.84</v>
      </c>
    </row>
  </sheetData>
  <mergeCells count="10">
    <mergeCell ref="W5:Z5"/>
    <mergeCell ref="AA5:AI5"/>
    <mergeCell ref="F5:G5"/>
    <mergeCell ref="H5:H6"/>
    <mergeCell ref="I5:I6"/>
    <mergeCell ref="A2:I2"/>
    <mergeCell ref="A5:A6"/>
    <mergeCell ref="B5:B6"/>
    <mergeCell ref="C5:C6"/>
    <mergeCell ref="D5:E5"/>
  </mergeCells>
  <phoneticPr fontId="3" type="noConversion"/>
  <pageMargins left="0.23622047244094491" right="0.23622047244094491" top="0.39370078740157483" bottom="0.39370078740157483" header="0.31496062992125984" footer="0.31496062992125984"/>
  <pageSetup paperSize="9" scale="91" orientation="landscape" r:id="rId1"/>
  <headerFooter alignWithMargins="0"/>
  <rowBreaks count="9" manualBreakCount="9">
    <brk id="26" max="16383" man="1"/>
    <brk id="46" max="16383" man="1"/>
    <brk id="64" max="16383" man="1"/>
    <brk id="85" max="16383" man="1"/>
    <brk id="105" max="16383" man="1"/>
    <brk id="124" max="16383" man="1"/>
    <brk id="144" max="16383" man="1"/>
    <brk id="164" max="16383" man="1"/>
    <brk id="18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82</v>
      </c>
      <c r="B1" s="11">
        <v>45901</v>
      </c>
    </row>
    <row r="2" spans="1:2" x14ac:dyDescent="0.2">
      <c r="A2" t="s">
        <v>83</v>
      </c>
      <c r="B2" s="11">
        <v>45887.773692129631</v>
      </c>
    </row>
    <row r="3" spans="1:2" x14ac:dyDescent="0.2">
      <c r="A3" t="s">
        <v>84</v>
      </c>
    </row>
    <row r="4" spans="1:2" x14ac:dyDescent="0.2">
      <c r="A4" t="s">
        <v>85</v>
      </c>
      <c r="B4" t="s">
        <v>88</v>
      </c>
    </row>
    <row r="5" spans="1:2" x14ac:dyDescent="0.2">
      <c r="B5">
        <v>1</v>
      </c>
    </row>
    <row r="6" spans="1:2" x14ac:dyDescent="0.2">
      <c r="B6" s="23" t="s">
        <v>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5</vt:i4>
      </vt:variant>
    </vt:vector>
  </HeadingPairs>
  <TitlesOfParts>
    <vt:vector size="7" baseType="lpstr">
      <vt:lpstr>01.09.2025</vt:lpstr>
      <vt:lpstr>Dop</vt:lpstr>
      <vt:lpstr>Группа</vt:lpstr>
      <vt:lpstr>Дата_Печати</vt:lpstr>
      <vt:lpstr>Дата_Сост</vt:lpstr>
      <vt:lpstr>С3</vt:lpstr>
      <vt:lpstr>Физ_Норма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 Windows</cp:lastModifiedBy>
  <cp:lastPrinted>2026-08-06T04:40:02Z</cp:lastPrinted>
  <dcterms:created xsi:type="dcterms:W3CDTF">2002-09-22T07:35:02Z</dcterms:created>
  <dcterms:modified xsi:type="dcterms:W3CDTF">2026-08-06T04:40:11Z</dcterms:modified>
</cp:coreProperties>
</file>