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F:\Питание\ООО КШП - Комбинат школьного питания\Меню\"/>
    </mc:Choice>
  </mc:AlternateContent>
  <xr:revisionPtr revIDLastSave="0" documentId="13_ncr:1_{0F2BDF73-322F-4A52-8C55-DBD6B92DD4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6.09.2025" sheetId="1" r:id="rId1"/>
    <sheet name="Dop" sheetId="2" r:id="rId2"/>
  </sheets>
  <definedNames>
    <definedName name="Группа">Dop!$B$3</definedName>
    <definedName name="Дата_Печати">Dop!$B$2</definedName>
    <definedName name="Дата_Сост">Dop!$B$1</definedName>
    <definedName name="С3">'26.09.2025'!$A$3</definedName>
    <definedName name="Физ_Норма">Dop!$B$4</definedName>
  </definedNames>
  <calcPr calcId="191029" refMode="R1C1"/>
</workbook>
</file>

<file path=xl/calcChain.xml><?xml version="1.0" encoding="utf-8"?>
<calcChain xmlns="http://schemas.openxmlformats.org/spreadsheetml/2006/main">
  <c r="CC93" i="1" l="1"/>
  <c r="A92" i="1"/>
  <c r="C92" i="1"/>
  <c r="A91" i="1"/>
  <c r="C91" i="1"/>
  <c r="A90" i="1"/>
  <c r="C90" i="1"/>
  <c r="A89" i="1"/>
  <c r="C89" i="1"/>
  <c r="A88" i="1"/>
  <c r="C88" i="1"/>
  <c r="CC84" i="1"/>
  <c r="A83" i="1"/>
  <c r="C83" i="1"/>
  <c r="A82" i="1"/>
  <c r="C82" i="1"/>
  <c r="A81" i="1"/>
  <c r="C81" i="1"/>
  <c r="A80" i="1"/>
  <c r="C80" i="1"/>
  <c r="CC76" i="1"/>
  <c r="A75" i="1"/>
  <c r="C75" i="1"/>
  <c r="A74" i="1"/>
  <c r="C74" i="1"/>
  <c r="A73" i="1"/>
  <c r="C73" i="1"/>
  <c r="A72" i="1"/>
  <c r="C72" i="1"/>
  <c r="A71" i="1"/>
  <c r="C71" i="1"/>
  <c r="CC67" i="1"/>
  <c r="A66" i="1"/>
  <c r="C66" i="1"/>
  <c r="A65" i="1"/>
  <c r="C65" i="1"/>
  <c r="A64" i="1"/>
  <c r="C64" i="1"/>
  <c r="A63" i="1"/>
  <c r="C63" i="1"/>
  <c r="A62" i="1"/>
  <c r="C62" i="1"/>
  <c r="CC58" i="1"/>
  <c r="A57" i="1"/>
  <c r="C57" i="1"/>
  <c r="A56" i="1"/>
  <c r="C56" i="1"/>
  <c r="A55" i="1"/>
  <c r="C55" i="1"/>
  <c r="A54" i="1"/>
  <c r="C54" i="1"/>
  <c r="A53" i="1"/>
  <c r="C53" i="1"/>
  <c r="CC49" i="1"/>
  <c r="A48" i="1"/>
  <c r="C48" i="1"/>
  <c r="A47" i="1"/>
  <c r="C47" i="1"/>
  <c r="A46" i="1"/>
  <c r="C46" i="1"/>
  <c r="A45" i="1"/>
  <c r="C45" i="1"/>
  <c r="A44" i="1"/>
  <c r="C44" i="1"/>
  <c r="CC40" i="1"/>
  <c r="A39" i="1"/>
  <c r="C39" i="1"/>
  <c r="A38" i="1"/>
  <c r="C38" i="1"/>
  <c r="A37" i="1"/>
  <c r="C37" i="1"/>
  <c r="A36" i="1"/>
  <c r="C36" i="1"/>
  <c r="CC32" i="1"/>
  <c r="A31" i="1"/>
  <c r="C31" i="1"/>
  <c r="A30" i="1"/>
  <c r="C30" i="1"/>
  <c r="A29" i="1"/>
  <c r="C29" i="1"/>
  <c r="A28" i="1"/>
  <c r="C28" i="1"/>
  <c r="A27" i="1"/>
  <c r="C27" i="1"/>
  <c r="CC23" i="1"/>
  <c r="A22" i="1"/>
  <c r="C22" i="1"/>
  <c r="A21" i="1"/>
  <c r="C21" i="1"/>
  <c r="A20" i="1"/>
  <c r="C20" i="1"/>
  <c r="A19" i="1"/>
  <c r="C19" i="1"/>
  <c r="CC15" i="1"/>
  <c r="A14" i="1"/>
  <c r="C14" i="1"/>
  <c r="A13" i="1"/>
  <c r="C13" i="1"/>
  <c r="A12" i="1"/>
  <c r="C12" i="1"/>
  <c r="A11" i="1"/>
  <c r="C11" i="1"/>
  <c r="A10" i="1"/>
  <c r="C10" i="1"/>
  <c r="A9" i="1"/>
  <c r="C9" i="1"/>
</calcChain>
</file>

<file path=xl/sharedStrings.xml><?xml version="1.0" encoding="utf-8"?>
<sst xmlns="http://schemas.openxmlformats.org/spreadsheetml/2006/main" count="181" uniqueCount="137">
  <si>
    <t>Наименование блюда</t>
  </si>
  <si>
    <t>всего</t>
  </si>
  <si>
    <t>Белки, г</t>
  </si>
  <si>
    <t>в т.ч. жив.</t>
  </si>
  <si>
    <t>в т.ч. раст.</t>
  </si>
  <si>
    <t>ЭЦ, ккал</t>
  </si>
  <si>
    <t>Выход, г</t>
  </si>
  <si>
    <t>МЕНЮ</t>
  </si>
  <si>
    <t>Углево-ды, г</t>
  </si>
  <si>
    <t>Жиры, г</t>
  </si>
  <si>
    <t>НЖК</t>
  </si>
  <si>
    <t>ПНЖК</t>
  </si>
  <si>
    <t>Холестерин</t>
  </si>
  <si>
    <t>МД</t>
  </si>
  <si>
    <t>Крахмал</t>
  </si>
  <si>
    <t>ПВ</t>
  </si>
  <si>
    <t>РПВ</t>
  </si>
  <si>
    <t>НПВ</t>
  </si>
  <si>
    <t>Органические кислоты</t>
  </si>
  <si>
    <t>Зола</t>
  </si>
  <si>
    <t>Na</t>
  </si>
  <si>
    <t>K</t>
  </si>
  <si>
    <t>Ca</t>
  </si>
  <si>
    <t>Mg</t>
  </si>
  <si>
    <t>P</t>
  </si>
  <si>
    <t>Fe</t>
  </si>
  <si>
    <t>B</t>
  </si>
  <si>
    <t>В2</t>
  </si>
  <si>
    <t>РР</t>
  </si>
  <si>
    <t>НЭ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</si>
  <si>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</si>
  <si>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</si>
  <si>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</si>
  <si>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</si>
  <si>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</si>
  <si>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</si>
  <si>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</si>
  <si>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</si>
  <si>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</si>
  <si>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</si>
  <si>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</si>
  <si>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</si>
  <si>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</si>
  <si>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</si>
  <si>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</si>
  <si>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</si>
  <si>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</si>
  <si>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</si>
  <si>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</si>
  <si>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</si>
  <si>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</si>
  <si>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</si>
  <si>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</si>
  <si>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</si>
  <si>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</si>
  <si>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</si>
  <si>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</si>
  <si>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</si>
  <si>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</si>
  <si>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</si>
  <si>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</si>
  <si>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</si>
  <si>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</si>
  <si>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</si>
  <si>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</si>
  <si>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</si>
  <si>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</si>
  <si>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</si>
  <si>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</si>
  <si>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</si>
  <si>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</si>
  <si>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</si>
  <si>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</si>
  <si>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Ph</t>
  </si>
  <si>
    <t>МЖК</t>
  </si>
  <si>
    <t>Минеральные элементы (мг)</t>
  </si>
  <si>
    <t>№</t>
  </si>
  <si>
    <t>Витамины</t>
  </si>
  <si>
    <t>РЭ,мкг</t>
  </si>
  <si>
    <t>ТЭ,мг</t>
  </si>
  <si>
    <t>В1,мг</t>
  </si>
  <si>
    <t>С,мг</t>
  </si>
  <si>
    <t>Дата составления</t>
  </si>
  <si>
    <t>Дата печати</t>
  </si>
  <si>
    <t>Группа</t>
  </si>
  <si>
    <t>Физ.Норма</t>
  </si>
  <si>
    <t>А,мкг</t>
  </si>
  <si>
    <t>1 день</t>
  </si>
  <si>
    <t>МАОУ СОШ №8 5-9кл</t>
  </si>
  <si>
    <t>СанПиН 2.3/2.4.3590-20  12 лет и старше</t>
  </si>
  <si>
    <t>Завтрак</t>
  </si>
  <si>
    <t>Биточки (котлеты) из мяса кур</t>
  </si>
  <si>
    <t>Рис припущенный г</t>
  </si>
  <si>
    <t>Чай с сахаром АР</t>
  </si>
  <si>
    <t>Соус красный основной с</t>
  </si>
  <si>
    <t>Хлеб пшеничный</t>
  </si>
  <si>
    <t>Огурец соленый</t>
  </si>
  <si>
    <t>Итого за 'Завтрак'</t>
  </si>
  <si>
    <t>Итого за день</t>
  </si>
  <si>
    <t>2 день</t>
  </si>
  <si>
    <t>Каша пшенная молочная с маслом сливочным</t>
  </si>
  <si>
    <t>Бутерброд с маслом</t>
  </si>
  <si>
    <t>Кофейный напиток с молоком</t>
  </si>
  <si>
    <t>3 день</t>
  </si>
  <si>
    <t>Фрикадельки из курицы</t>
  </si>
  <si>
    <t>Каша гречневая вязкая</t>
  </si>
  <si>
    <t>Салат из моркови с изюмом и растительным маслом</t>
  </si>
  <si>
    <t>4 день</t>
  </si>
  <si>
    <t>Салат из белокочанной капусты с луком и растительным маслом</t>
  </si>
  <si>
    <t>Жаркое по-домашнему  свинина</t>
  </si>
  <si>
    <t>Напиток из шиповника</t>
  </si>
  <si>
    <t>5 день</t>
  </si>
  <si>
    <t>Пудинг из творога с рисом</t>
  </si>
  <si>
    <t>Молоко сгущенное</t>
  </si>
  <si>
    <t>Какао с молоком</t>
  </si>
  <si>
    <t>Булочка Российская</t>
  </si>
  <si>
    <t>6 день</t>
  </si>
  <si>
    <t>Курица запеченная с подливом</t>
  </si>
  <si>
    <t>Макаронные изделия отварные</t>
  </si>
  <si>
    <t>Бутерброд с маслом и сыром</t>
  </si>
  <si>
    <t>7 день</t>
  </si>
  <si>
    <t>Биточки (котлеты) из рыбы минтай</t>
  </si>
  <si>
    <t>Картофельное пюре</t>
  </si>
  <si>
    <t>Компот из сухофруктов</t>
  </si>
  <si>
    <t>Салат из отварной свеклы с черносливом и растительным маслом</t>
  </si>
  <si>
    <t>8 день</t>
  </si>
  <si>
    <t>Колбаски "Витаминные"</t>
  </si>
  <si>
    <t>Компот из яблок</t>
  </si>
  <si>
    <t>Салат из белокочанной капусты с огурцами и растительным маслом</t>
  </si>
  <si>
    <t>9 день</t>
  </si>
  <si>
    <t>Каша пшеничная молочная с маслом сливочным</t>
  </si>
  <si>
    <t>10 день</t>
  </si>
  <si>
    <t>Тефтели из мяса свинины в молочном соусе</t>
  </si>
  <si>
    <t>Кисель из концентрата</t>
  </si>
  <si>
    <t>Кукуруза консервированная</t>
  </si>
  <si>
    <t>26.09.2025</t>
  </si>
  <si>
    <t>МБОУ "ООШ №5" 5-9кл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</si>
</sst>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Arial Black"/>
      <family val="2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/>
    <xf numFmtId="0" fontId="1" fillId="0" borderId="0" xfId="0" applyFont="1" applyAlignment="1">
      <alignment horizontal="left"/>
    </xf>
    <xf numFmtId="14" fontId="1" fillId="0" borderId="0" xfId="0" applyNumberFormat="1" applyFont="1"/>
    <xf numFmtId="14" fontId="1" fillId="0" borderId="0" xfId="0" applyNumberFormat="1" applyFont="1" applyAlignment="1">
      <alignment horizontal="center"/>
    </xf>
    <xf numFmtId="2" fontId="4" fillId="0" borderId="0" xfId="0" applyNumberFormat="1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4" fontId="0" fillId="0" borderId="0" xfId="0" applyNumberFormat="1"/>
    <xf numFmtId="0" fontId="1" fillId="0" borderId="0" xfId="0" applyFont="1" applyAlignment="1">
      <alignment wrapText="1"/>
    </xf>
    <xf numFmtId="0" fontId="4" fillId="0" borderId="0" xfId="0" quotePrefix="1" applyFont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2" fontId="4" fillId="0" borderId="1" xfId="0" applyNumberFormat="1" applyFont="1" applyBorder="1"/>
    <xf numFmtId="0" fontId="4" fillId="0" borderId="7" xfId="0" applyFont="1" applyBorder="1"/>
    <xf numFmtId="0" fontId="4" fillId="0" borderId="7" xfId="0" applyFont="1" applyBorder="1" applyAlignment="1">
      <alignment wrapText="1"/>
    </xf>
    <xf numFmtId="2" fontId="4" fillId="0" borderId="7" xfId="0" applyNumberFormat="1" applyFont="1" applyBorder="1"/>
    <xf numFmtId="0" fontId="6" fillId="0" borderId="0" xfId="0" applyFont="1"/>
    <xf numFmtId="0" fontId="6" fillId="0" borderId="0" xfId="0" applyFont="1" applyAlignment="1">
      <alignment wrapText="1"/>
    </xf>
    <xf numFmtId="2" fontId="6" fillId="0" borderId="0" xfId="0" applyNumberFormat="1" applyFont="1"/>
    <xf numFmtId="0" fontId="0" fillId="0" borderId="0" xfId="0" quotePrefix="1"/>
    <xf numFmtId="0" fontId="1" fillId="0" borderId="0" xfId="0" quotePrefix="1" applyFont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7" xfId="0" applyFont="1" applyBorder="1"/>
    <xf numFmtId="0" fontId="1" fillId="0" borderId="7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CP94"/>
  <sheetViews>
    <sheetView tabSelected="1" view="pageBreakPreview" topLeftCell="A57" zoomScale="60" zoomScaleNormal="100" workbookViewId="0">
      <selection activeCell="B99" sqref="B99"/>
    </sheetView>
  </sheetViews>
  <sheetFormatPr defaultColWidth="0" defaultRowHeight="15.75" x14ac:dyDescent="0.25"/>
  <cols>
    <col min="1" max="1" width="13.85546875" style="1" customWidth="1"/>
    <col min="2" max="2" width="27.85546875" style="11" customWidth="1"/>
    <col min="3" max="3" width="11.85546875" style="1" customWidth="1"/>
    <col min="4" max="4" width="8" style="1" customWidth="1"/>
    <col min="5" max="5" width="10.140625" style="1" customWidth="1"/>
    <col min="6" max="6" width="8.7109375" style="1" customWidth="1"/>
    <col min="7" max="7" width="10.85546875" style="1" customWidth="1"/>
    <col min="8" max="8" width="8.42578125" style="1" customWidth="1"/>
    <col min="9" max="9" width="8.140625" style="1" customWidth="1"/>
    <col min="10" max="22" width="0" style="1" hidden="1" customWidth="1"/>
    <col min="23" max="25" width="5.7109375" style="1" customWidth="1"/>
    <col min="26" max="26" width="5.85546875" style="1" customWidth="1"/>
    <col min="27" max="27" width="5.7109375" style="1" customWidth="1"/>
    <col min="28" max="28" width="5.7109375" style="1" hidden="1" customWidth="1"/>
    <col min="29" max="29" width="7" style="1" customWidth="1"/>
    <col min="30" max="31" width="5.7109375" style="1" customWidth="1"/>
    <col min="32" max="34" width="5.7109375" style="1" hidden="1" customWidth="1"/>
    <col min="35" max="35" width="5.7109375" style="1" customWidth="1"/>
    <col min="36" max="80" width="0" style="1" hidden="1" customWidth="1"/>
    <col min="81" max="16384" width="0" style="1" hidden="1"/>
  </cols>
  <sheetData>
    <row r="1" spans="1:94" ht="0.75" customHeight="1" x14ac:dyDescent="0.25">
      <c r="B1" s="1"/>
    </row>
    <row r="2" spans="1:94" ht="20.25" customHeight="1" x14ac:dyDescent="0.45">
      <c r="A2" s="36" t="s">
        <v>7</v>
      </c>
      <c r="B2" s="36"/>
      <c r="C2" s="36"/>
      <c r="D2" s="36"/>
      <c r="E2" s="36"/>
      <c r="F2" s="36"/>
      <c r="G2" s="36"/>
      <c r="H2" s="36"/>
      <c r="I2" s="36"/>
    </row>
    <row r="3" spans="1:94" s="4" customFormat="1" x14ac:dyDescent="0.25">
      <c r="A3" s="5"/>
      <c r="B3" t="s">
        <v>136</v>
      </c>
      <c r="C3" s="5"/>
      <c r="D3" s="6"/>
      <c r="E3" s="5"/>
      <c r="F3" s="5"/>
      <c r="G3" s="5"/>
      <c r="H3" s="5"/>
      <c r="I3" s="5"/>
      <c r="X3" t="s">
        <v>89</v>
      </c>
    </row>
    <row r="4" spans="1:94" hidden="1" x14ac:dyDescent="0.25">
      <c r="B4" s="1"/>
    </row>
    <row r="5" spans="1:94" s="3" customFormat="1" ht="14.25" customHeight="1" x14ac:dyDescent="0.25">
      <c r="A5" s="37" t="s">
        <v>76</v>
      </c>
      <c r="B5" s="33" t="s">
        <v>0</v>
      </c>
      <c r="C5" s="33" t="s">
        <v>6</v>
      </c>
      <c r="D5" s="33" t="s">
        <v>2</v>
      </c>
      <c r="E5" s="33"/>
      <c r="F5" s="33" t="s">
        <v>9</v>
      </c>
      <c r="G5" s="33"/>
      <c r="H5" s="33" t="s">
        <v>8</v>
      </c>
      <c r="I5" s="34" t="s">
        <v>5</v>
      </c>
      <c r="J5" s="3" t="s">
        <v>10</v>
      </c>
      <c r="K5" s="3" t="s">
        <v>11</v>
      </c>
      <c r="L5" s="3" t="s">
        <v>74</v>
      </c>
      <c r="M5" s="3" t="s">
        <v>12</v>
      </c>
      <c r="N5" s="3" t="s">
        <v>13</v>
      </c>
      <c r="O5" s="3" t="s">
        <v>14</v>
      </c>
      <c r="P5" s="3" t="s">
        <v>15</v>
      </c>
      <c r="Q5" s="3" t="s">
        <v>16</v>
      </c>
      <c r="R5" s="3" t="s">
        <v>17</v>
      </c>
      <c r="S5" s="3" t="s">
        <v>18</v>
      </c>
      <c r="T5" s="3" t="s">
        <v>19</v>
      </c>
      <c r="U5" s="3" t="s">
        <v>20</v>
      </c>
      <c r="V5" s="3" t="s">
        <v>21</v>
      </c>
      <c r="W5" s="30" t="s">
        <v>75</v>
      </c>
      <c r="X5" s="30"/>
      <c r="Y5" s="30"/>
      <c r="Z5" s="30"/>
      <c r="AA5" s="31" t="s">
        <v>77</v>
      </c>
      <c r="AB5" s="31"/>
      <c r="AC5" s="31"/>
      <c r="AD5" s="31"/>
      <c r="AE5" s="31"/>
      <c r="AF5" s="31"/>
      <c r="AG5" s="31"/>
      <c r="AH5" s="31"/>
      <c r="AI5" s="32"/>
      <c r="AJ5" s="3" t="s">
        <v>30</v>
      </c>
      <c r="AK5" s="3" t="s">
        <v>31</v>
      </c>
      <c r="AL5" s="3" t="s">
        <v>32</v>
      </c>
      <c r="AM5" s="3" t="s">
        <v>33</v>
      </c>
      <c r="AN5" s="3" t="s">
        <v>34</v>
      </c>
      <c r="AO5" s="3" t="s">
        <v>35</v>
      </c>
      <c r="AP5" s="3" t="s">
        <v>36</v>
      </c>
      <c r="AQ5" s="3" t="s">
        <v>37</v>
      </c>
      <c r="AR5" s="3" t="s">
        <v>38</v>
      </c>
      <c r="AS5" s="3" t="s">
        <v>39</v>
      </c>
      <c r="AT5" s="3" t="s">
        <v>40</v>
      </c>
      <c r="AU5" s="3" t="s">
        <v>41</v>
      </c>
      <c r="AV5" s="3" t="s">
        <v>42</v>
      </c>
      <c r="AW5" s="3" t="s">
        <v>43</v>
      </c>
      <c r="AX5" s="3" t="s">
        <v>44</v>
      </c>
      <c r="AY5" s="3" t="s">
        <v>45</v>
      </c>
      <c r="AZ5" s="3" t="s">
        <v>46</v>
      </c>
      <c r="BA5" s="3" t="s">
        <v>47</v>
      </c>
      <c r="BB5" s="3" t="s">
        <v>48</v>
      </c>
      <c r="BC5" s="3" t="s">
        <v>49</v>
      </c>
      <c r="BD5" s="3" t="s">
        <v>50</v>
      </c>
      <c r="BE5" s="3" t="s">
        <v>51</v>
      </c>
      <c r="BF5" s="3" t="s">
        <v>52</v>
      </c>
      <c r="BG5" s="3" t="s">
        <v>53</v>
      </c>
      <c r="BH5" s="3" t="s">
        <v>54</v>
      </c>
      <c r="BI5" s="3" t="s">
        <v>55</v>
      </c>
      <c r="BJ5" s="3" t="s">
        <v>56</v>
      </c>
      <c r="BK5" s="3" t="s">
        <v>57</v>
      </c>
      <c r="BL5" s="3" t="s">
        <v>58</v>
      </c>
      <c r="BM5" s="3" t="s">
        <v>59</v>
      </c>
      <c r="BN5" s="3" t="s">
        <v>60</v>
      </c>
      <c r="BO5" s="3" t="s">
        <v>61</v>
      </c>
      <c r="BP5" s="3" t="s">
        <v>62</v>
      </c>
      <c r="BQ5" s="3" t="s">
        <v>63</v>
      </c>
      <c r="BR5" s="3" t="s">
        <v>64</v>
      </c>
      <c r="BS5" s="3" t="s">
        <v>65</v>
      </c>
      <c r="BT5" s="3" t="s">
        <v>66</v>
      </c>
      <c r="BU5" s="3" t="s">
        <v>67</v>
      </c>
      <c r="BV5" s="3" t="s">
        <v>68</v>
      </c>
      <c r="BW5" s="3" t="s">
        <v>69</v>
      </c>
      <c r="BX5" s="3" t="s">
        <v>70</v>
      </c>
      <c r="BY5" s="3" t="s">
        <v>71</v>
      </c>
      <c r="BZ5" s="3" t="s">
        <v>72</v>
      </c>
      <c r="CA5" s="3" t="s">
        <v>73</v>
      </c>
    </row>
    <row r="6" spans="1:94" s="3" customFormat="1" ht="36.75" customHeight="1" x14ac:dyDescent="0.25">
      <c r="A6" s="38"/>
      <c r="B6" s="33"/>
      <c r="C6" s="33"/>
      <c r="D6" s="2" t="s">
        <v>1</v>
      </c>
      <c r="E6" s="2" t="s">
        <v>3</v>
      </c>
      <c r="F6" s="2" t="s">
        <v>1</v>
      </c>
      <c r="G6" s="2" t="s">
        <v>4</v>
      </c>
      <c r="H6" s="33"/>
      <c r="I6" s="35"/>
      <c r="W6" s="8" t="s">
        <v>22</v>
      </c>
      <c r="X6" s="8" t="s">
        <v>23</v>
      </c>
      <c r="Y6" s="8" t="s">
        <v>24</v>
      </c>
      <c r="Z6" s="8" t="s">
        <v>25</v>
      </c>
      <c r="AA6" s="8" t="s">
        <v>86</v>
      </c>
      <c r="AB6" s="8" t="s">
        <v>26</v>
      </c>
      <c r="AC6" s="8" t="s">
        <v>78</v>
      </c>
      <c r="AD6" s="8" t="s">
        <v>79</v>
      </c>
      <c r="AE6" s="8" t="s">
        <v>80</v>
      </c>
      <c r="AF6" s="8" t="s">
        <v>27</v>
      </c>
      <c r="AG6" s="8" t="s">
        <v>28</v>
      </c>
      <c r="AH6" s="8" t="s">
        <v>29</v>
      </c>
      <c r="AI6" s="9" t="s">
        <v>81</v>
      </c>
    </row>
    <row r="7" spans="1:94" s="3" customFormat="1" ht="15" x14ac:dyDescent="0.25">
      <c r="B7" s="12" t="s">
        <v>87</v>
      </c>
      <c r="C7" s="7"/>
      <c r="D7" s="7"/>
      <c r="E7" s="7"/>
      <c r="F7" s="7"/>
      <c r="G7" s="7"/>
      <c r="H7" s="7"/>
      <c r="I7" s="7"/>
    </row>
    <row r="8" spans="1:94" s="3" customFormat="1" ht="15" x14ac:dyDescent="0.25">
      <c r="B8" s="12" t="s">
        <v>90</v>
      </c>
      <c r="C8" s="7"/>
      <c r="D8" s="7"/>
      <c r="E8" s="7"/>
      <c r="F8" s="7"/>
      <c r="G8" s="7"/>
      <c r="H8" s="7"/>
      <c r="I8" s="7"/>
    </row>
    <row r="9" spans="1:94" s="16" customFormat="1" ht="30" x14ac:dyDescent="0.25">
      <c r="A9" s="16" t="str">
        <f>"5/9"</f>
        <v>5/9</v>
      </c>
      <c r="B9" s="17" t="s">
        <v>91</v>
      </c>
      <c r="C9" s="18" t="str">
        <f>"100"</f>
        <v>100</v>
      </c>
      <c r="D9" s="18">
        <v>14.83</v>
      </c>
      <c r="E9" s="18">
        <v>13.48</v>
      </c>
      <c r="F9" s="18">
        <v>12.44</v>
      </c>
      <c r="G9" s="18">
        <v>1.63</v>
      </c>
      <c r="H9" s="18">
        <v>9.2899999999999991</v>
      </c>
      <c r="I9" s="18">
        <v>208.69521</v>
      </c>
      <c r="J9" s="16">
        <v>4.01</v>
      </c>
      <c r="K9" s="16">
        <v>1.3</v>
      </c>
      <c r="L9" s="16">
        <v>0</v>
      </c>
      <c r="M9" s="16">
        <v>0</v>
      </c>
      <c r="N9" s="16">
        <v>1.36</v>
      </c>
      <c r="O9" s="16">
        <v>7.78</v>
      </c>
      <c r="P9" s="16">
        <v>0.15</v>
      </c>
      <c r="Q9" s="16">
        <v>0</v>
      </c>
      <c r="R9" s="16">
        <v>0</v>
      </c>
      <c r="S9" s="16">
        <v>0.03</v>
      </c>
      <c r="T9" s="16">
        <v>1.52</v>
      </c>
      <c r="U9" s="16">
        <v>383.79</v>
      </c>
      <c r="V9" s="16">
        <v>157.24</v>
      </c>
      <c r="W9" s="16">
        <v>39.96</v>
      </c>
      <c r="X9" s="16">
        <v>15.81</v>
      </c>
      <c r="Y9" s="16">
        <v>126.19</v>
      </c>
      <c r="Z9" s="16">
        <v>1.21</v>
      </c>
      <c r="AA9" s="16">
        <v>45.44</v>
      </c>
      <c r="AB9" s="16">
        <v>9.9</v>
      </c>
      <c r="AC9" s="16">
        <v>58.78</v>
      </c>
      <c r="AD9" s="16">
        <v>1.31</v>
      </c>
      <c r="AE9" s="16">
        <v>0.06</v>
      </c>
      <c r="AF9" s="16">
        <v>0.14000000000000001</v>
      </c>
      <c r="AG9" s="16">
        <v>5.19</v>
      </c>
      <c r="AH9" s="16">
        <v>9.57</v>
      </c>
      <c r="AI9" s="16">
        <v>0.33</v>
      </c>
      <c r="AJ9" s="16">
        <v>0</v>
      </c>
      <c r="AK9" s="16">
        <v>56.61</v>
      </c>
      <c r="AL9" s="16">
        <v>54.58</v>
      </c>
      <c r="AM9" s="16">
        <v>168.43</v>
      </c>
      <c r="AN9" s="16">
        <v>86.18</v>
      </c>
      <c r="AO9" s="16">
        <v>37.590000000000003</v>
      </c>
      <c r="AP9" s="16">
        <v>71.099999999999994</v>
      </c>
      <c r="AQ9" s="16">
        <v>24.76</v>
      </c>
      <c r="AR9" s="16">
        <v>105.05</v>
      </c>
      <c r="AS9" s="16">
        <v>44.4</v>
      </c>
      <c r="AT9" s="16">
        <v>59.66</v>
      </c>
      <c r="AU9" s="16">
        <v>49.6</v>
      </c>
      <c r="AV9" s="16">
        <v>26.87</v>
      </c>
      <c r="AW9" s="16">
        <v>47.39</v>
      </c>
      <c r="AX9" s="16">
        <v>402.08</v>
      </c>
      <c r="AY9" s="16">
        <v>0</v>
      </c>
      <c r="AZ9" s="16">
        <v>129.72999999999999</v>
      </c>
      <c r="BA9" s="16">
        <v>59.38</v>
      </c>
      <c r="BB9" s="16">
        <v>80</v>
      </c>
      <c r="BC9" s="16">
        <v>35.020000000000003</v>
      </c>
      <c r="BD9" s="16">
        <v>0</v>
      </c>
      <c r="BE9" s="16">
        <v>0</v>
      </c>
      <c r="BF9" s="16">
        <v>0</v>
      </c>
      <c r="BG9" s="16">
        <v>0</v>
      </c>
      <c r="BH9" s="16">
        <v>0</v>
      </c>
      <c r="BI9" s="16">
        <v>0</v>
      </c>
      <c r="BJ9" s="16">
        <v>0</v>
      </c>
      <c r="BK9" s="16">
        <v>0.11</v>
      </c>
      <c r="BL9" s="16">
        <v>0</v>
      </c>
      <c r="BM9" s="16">
        <v>0.06</v>
      </c>
      <c r="BN9" s="16">
        <v>0</v>
      </c>
      <c r="BO9" s="16">
        <v>0.01</v>
      </c>
      <c r="BP9" s="16">
        <v>0</v>
      </c>
      <c r="BQ9" s="16">
        <v>0</v>
      </c>
      <c r="BR9" s="16">
        <v>0</v>
      </c>
      <c r="BS9" s="16">
        <v>0.37</v>
      </c>
      <c r="BT9" s="16">
        <v>0</v>
      </c>
      <c r="BU9" s="16">
        <v>0</v>
      </c>
      <c r="BV9" s="16">
        <v>0.94</v>
      </c>
      <c r="BW9" s="16">
        <v>0</v>
      </c>
      <c r="BX9" s="16">
        <v>0</v>
      </c>
      <c r="BY9" s="16">
        <v>0</v>
      </c>
      <c r="BZ9" s="16">
        <v>0</v>
      </c>
      <c r="CA9" s="16">
        <v>0</v>
      </c>
      <c r="CB9" s="16">
        <v>74.069999999999993</v>
      </c>
      <c r="CD9" s="16">
        <v>47.09</v>
      </c>
      <c r="CF9" s="16">
        <v>0</v>
      </c>
      <c r="CG9" s="16">
        <v>0</v>
      </c>
      <c r="CH9" s="16">
        <v>0</v>
      </c>
      <c r="CI9" s="16">
        <v>0</v>
      </c>
      <c r="CJ9" s="16">
        <v>0</v>
      </c>
      <c r="CK9" s="16">
        <v>0</v>
      </c>
      <c r="CL9" s="16">
        <v>0</v>
      </c>
      <c r="CM9" s="16">
        <v>0</v>
      </c>
      <c r="CN9" s="16">
        <v>0</v>
      </c>
      <c r="CO9" s="16">
        <v>0</v>
      </c>
      <c r="CP9" s="16">
        <v>0.5</v>
      </c>
    </row>
    <row r="10" spans="1:94" s="16" customFormat="1" ht="15" x14ac:dyDescent="0.25">
      <c r="A10" s="16" t="str">
        <f>"54-7г-2020"</f>
        <v>54-7г-2020</v>
      </c>
      <c r="B10" s="17" t="s">
        <v>92</v>
      </c>
      <c r="C10" s="18" t="str">
        <f>"180"</f>
        <v>180</v>
      </c>
      <c r="D10" s="18">
        <v>4.79</v>
      </c>
      <c r="E10" s="18">
        <v>0.04</v>
      </c>
      <c r="F10" s="18">
        <v>7.02</v>
      </c>
      <c r="G10" s="18">
        <v>0.62</v>
      </c>
      <c r="H10" s="18">
        <v>43.39</v>
      </c>
      <c r="I10" s="18">
        <v>256.51477704000001</v>
      </c>
      <c r="J10" s="16">
        <v>4.5599999999999996</v>
      </c>
      <c r="K10" s="16">
        <v>0.2</v>
      </c>
      <c r="L10" s="16">
        <v>0</v>
      </c>
      <c r="M10" s="16">
        <v>0</v>
      </c>
      <c r="N10" s="16">
        <v>0.46</v>
      </c>
      <c r="O10" s="16">
        <v>41.24</v>
      </c>
      <c r="P10" s="16">
        <v>1.7</v>
      </c>
      <c r="Q10" s="16">
        <v>0</v>
      </c>
      <c r="R10" s="16">
        <v>0</v>
      </c>
      <c r="S10" s="16">
        <v>0</v>
      </c>
      <c r="T10" s="16">
        <v>1.05</v>
      </c>
      <c r="U10" s="16">
        <v>240.29</v>
      </c>
      <c r="V10" s="16">
        <v>55.83</v>
      </c>
      <c r="W10" s="16">
        <v>7.18</v>
      </c>
      <c r="X10" s="16">
        <v>27.15</v>
      </c>
      <c r="Y10" s="16">
        <v>82.86</v>
      </c>
      <c r="Z10" s="16">
        <v>0.56999999999999995</v>
      </c>
      <c r="AA10" s="16">
        <v>28.89</v>
      </c>
      <c r="AB10" s="16">
        <v>24.81</v>
      </c>
      <c r="AC10" s="16">
        <v>53.28</v>
      </c>
      <c r="AD10" s="16">
        <v>0.33</v>
      </c>
      <c r="AE10" s="16">
        <v>0.04</v>
      </c>
      <c r="AF10" s="16">
        <v>0.03</v>
      </c>
      <c r="AG10" s="16">
        <v>0.8</v>
      </c>
      <c r="AH10" s="16">
        <v>2.0699999999999998</v>
      </c>
      <c r="AI10" s="16">
        <v>0</v>
      </c>
      <c r="AJ10" s="16">
        <v>0</v>
      </c>
      <c r="AK10" s="16">
        <v>247.4</v>
      </c>
      <c r="AL10" s="16">
        <v>194.74</v>
      </c>
      <c r="AM10" s="16">
        <v>365.87</v>
      </c>
      <c r="AN10" s="16">
        <v>154.07</v>
      </c>
      <c r="AO10" s="16">
        <v>94.33</v>
      </c>
      <c r="AP10" s="16">
        <v>142.53</v>
      </c>
      <c r="AQ10" s="16">
        <v>60.5</v>
      </c>
      <c r="AR10" s="16">
        <v>218.19</v>
      </c>
      <c r="AS10" s="16">
        <v>229.57</v>
      </c>
      <c r="AT10" s="16">
        <v>299.22000000000003</v>
      </c>
      <c r="AU10" s="16">
        <v>318.29000000000002</v>
      </c>
      <c r="AV10" s="16">
        <v>101.02</v>
      </c>
      <c r="AW10" s="16">
        <v>188.13</v>
      </c>
      <c r="AX10" s="16">
        <v>707.99</v>
      </c>
      <c r="AY10" s="16">
        <v>0</v>
      </c>
      <c r="AZ10" s="16">
        <v>195.12</v>
      </c>
      <c r="BA10" s="16">
        <v>195.43</v>
      </c>
      <c r="BB10" s="16">
        <v>171.44</v>
      </c>
      <c r="BC10" s="16">
        <v>80.510000000000005</v>
      </c>
      <c r="BD10" s="16">
        <v>0.27</v>
      </c>
      <c r="BE10" s="16">
        <v>0.06</v>
      </c>
      <c r="BF10" s="16">
        <v>0.05</v>
      </c>
      <c r="BG10" s="16">
        <v>0.14000000000000001</v>
      </c>
      <c r="BH10" s="16">
        <v>0.17</v>
      </c>
      <c r="BI10" s="16">
        <v>0.56999999999999995</v>
      </c>
      <c r="BJ10" s="16">
        <v>0</v>
      </c>
      <c r="BK10" s="16">
        <v>1.87</v>
      </c>
      <c r="BL10" s="16">
        <v>0</v>
      </c>
      <c r="BM10" s="16">
        <v>0.56000000000000005</v>
      </c>
      <c r="BN10" s="16">
        <v>0</v>
      </c>
      <c r="BO10" s="16">
        <v>0</v>
      </c>
      <c r="BP10" s="16">
        <v>0</v>
      </c>
      <c r="BQ10" s="16">
        <v>0.06</v>
      </c>
      <c r="BR10" s="16">
        <v>0.21</v>
      </c>
      <c r="BS10" s="16">
        <v>1.81</v>
      </c>
      <c r="BT10" s="16">
        <v>0</v>
      </c>
      <c r="BU10" s="16">
        <v>0</v>
      </c>
      <c r="BV10" s="16">
        <v>0.19</v>
      </c>
      <c r="BW10" s="16">
        <v>0.01</v>
      </c>
      <c r="BX10" s="16">
        <v>0</v>
      </c>
      <c r="BY10" s="16">
        <v>0</v>
      </c>
      <c r="BZ10" s="16">
        <v>0</v>
      </c>
      <c r="CA10" s="16">
        <v>0</v>
      </c>
      <c r="CB10" s="16">
        <v>326.69</v>
      </c>
      <c r="CD10" s="16">
        <v>33.020000000000003</v>
      </c>
      <c r="CF10" s="16">
        <v>0</v>
      </c>
      <c r="CG10" s="16">
        <v>0</v>
      </c>
      <c r="CH10" s="16">
        <v>0</v>
      </c>
      <c r="CI10" s="16">
        <v>0</v>
      </c>
      <c r="CJ10" s="16">
        <v>0</v>
      </c>
      <c r="CK10" s="16">
        <v>0</v>
      </c>
      <c r="CL10" s="16">
        <v>0</v>
      </c>
      <c r="CM10" s="16">
        <v>0</v>
      </c>
      <c r="CN10" s="16">
        <v>0</v>
      </c>
      <c r="CO10" s="16">
        <v>0</v>
      </c>
      <c r="CP10" s="16">
        <v>0.6</v>
      </c>
    </row>
    <row r="11" spans="1:94" s="16" customFormat="1" ht="15" x14ac:dyDescent="0.25">
      <c r="A11" s="16" t="str">
        <f>"300"</f>
        <v>300</v>
      </c>
      <c r="B11" s="17" t="s">
        <v>93</v>
      </c>
      <c r="C11" s="18" t="str">
        <f>"200"</f>
        <v>200</v>
      </c>
      <c r="D11" s="18">
        <v>0.1</v>
      </c>
      <c r="E11" s="18">
        <v>0</v>
      </c>
      <c r="F11" s="18">
        <v>0.02</v>
      </c>
      <c r="G11" s="18">
        <v>0.02</v>
      </c>
      <c r="H11" s="18">
        <v>14.74</v>
      </c>
      <c r="I11" s="18">
        <v>56.544170000000001</v>
      </c>
      <c r="J11" s="16">
        <v>0</v>
      </c>
      <c r="K11" s="16">
        <v>0</v>
      </c>
      <c r="L11" s="16">
        <v>0</v>
      </c>
      <c r="M11" s="16">
        <v>0</v>
      </c>
      <c r="N11" s="16">
        <v>14.69</v>
      </c>
      <c r="O11" s="16">
        <v>0</v>
      </c>
      <c r="P11" s="16">
        <v>0.05</v>
      </c>
      <c r="Q11" s="16">
        <v>0</v>
      </c>
      <c r="R11" s="16">
        <v>0</v>
      </c>
      <c r="S11" s="16">
        <v>0</v>
      </c>
      <c r="T11" s="16">
        <v>0.04</v>
      </c>
      <c r="U11" s="16">
        <v>0.15</v>
      </c>
      <c r="V11" s="16">
        <v>0.45</v>
      </c>
      <c r="W11" s="16">
        <v>0.44</v>
      </c>
      <c r="X11" s="16">
        <v>0</v>
      </c>
      <c r="Y11" s="16">
        <v>0</v>
      </c>
      <c r="Z11" s="16">
        <v>0.04</v>
      </c>
      <c r="AA11" s="16">
        <v>0</v>
      </c>
      <c r="AB11" s="16">
        <v>0</v>
      </c>
      <c r="AC11" s="16">
        <v>0</v>
      </c>
      <c r="AD11" s="16">
        <v>0</v>
      </c>
      <c r="AE11" s="16">
        <v>0</v>
      </c>
      <c r="AF11" s="16">
        <v>0</v>
      </c>
      <c r="AG11" s="16">
        <v>0</v>
      </c>
      <c r="AH11" s="16">
        <v>0</v>
      </c>
      <c r="AI11" s="16">
        <v>0</v>
      </c>
      <c r="AJ11" s="16">
        <v>0</v>
      </c>
      <c r="AK11" s="16">
        <v>0</v>
      </c>
      <c r="AL11" s="16">
        <v>0</v>
      </c>
      <c r="AM11" s="16">
        <v>0</v>
      </c>
      <c r="AN11" s="16">
        <v>0</v>
      </c>
      <c r="AO11" s="16">
        <v>0</v>
      </c>
      <c r="AP11" s="16">
        <v>0</v>
      </c>
      <c r="AQ11" s="16">
        <v>0</v>
      </c>
      <c r="AR11" s="16">
        <v>0</v>
      </c>
      <c r="AS11" s="16">
        <v>0</v>
      </c>
      <c r="AT11" s="16">
        <v>0</v>
      </c>
      <c r="AU11" s="16">
        <v>0</v>
      </c>
      <c r="AV11" s="16">
        <v>0</v>
      </c>
      <c r="AW11" s="16">
        <v>0</v>
      </c>
      <c r="AX11" s="16">
        <v>0</v>
      </c>
      <c r="AY11" s="16">
        <v>0</v>
      </c>
      <c r="AZ11" s="16">
        <v>0</v>
      </c>
      <c r="BA11" s="16">
        <v>0</v>
      </c>
      <c r="BB11" s="16">
        <v>0</v>
      </c>
      <c r="BC11" s="16">
        <v>0</v>
      </c>
      <c r="BD11" s="16">
        <v>0</v>
      </c>
      <c r="BE11" s="16">
        <v>0</v>
      </c>
      <c r="BF11" s="16">
        <v>0</v>
      </c>
      <c r="BG11" s="16">
        <v>0</v>
      </c>
      <c r="BH11" s="16">
        <v>0</v>
      </c>
      <c r="BI11" s="16">
        <v>0</v>
      </c>
      <c r="BJ11" s="16">
        <v>0</v>
      </c>
      <c r="BK11" s="16">
        <v>0</v>
      </c>
      <c r="BL11" s="16">
        <v>0</v>
      </c>
      <c r="BM11" s="16">
        <v>0</v>
      </c>
      <c r="BN11" s="16">
        <v>0</v>
      </c>
      <c r="BO11" s="16">
        <v>0</v>
      </c>
      <c r="BP11" s="16">
        <v>0</v>
      </c>
      <c r="BQ11" s="16">
        <v>0</v>
      </c>
      <c r="BR11" s="16">
        <v>0</v>
      </c>
      <c r="BS11" s="16">
        <v>0</v>
      </c>
      <c r="BT11" s="16">
        <v>0</v>
      </c>
      <c r="BU11" s="16">
        <v>0</v>
      </c>
      <c r="BV11" s="16">
        <v>0</v>
      </c>
      <c r="BW11" s="16">
        <v>0</v>
      </c>
      <c r="BX11" s="16">
        <v>0</v>
      </c>
      <c r="BY11" s="16">
        <v>0</v>
      </c>
      <c r="BZ11" s="16">
        <v>0</v>
      </c>
      <c r="CA11" s="16">
        <v>0</v>
      </c>
      <c r="CB11" s="16">
        <v>200.06</v>
      </c>
      <c r="CD11" s="16">
        <v>0</v>
      </c>
      <c r="CF11" s="16">
        <v>0</v>
      </c>
      <c r="CG11" s="16">
        <v>0</v>
      </c>
      <c r="CH11" s="16">
        <v>0</v>
      </c>
      <c r="CI11" s="16">
        <v>0</v>
      </c>
      <c r="CJ11" s="16">
        <v>0</v>
      </c>
      <c r="CK11" s="16">
        <v>0</v>
      </c>
      <c r="CL11" s="16">
        <v>0</v>
      </c>
      <c r="CM11" s="16">
        <v>0</v>
      </c>
      <c r="CN11" s="16">
        <v>0</v>
      </c>
      <c r="CO11" s="16">
        <v>15</v>
      </c>
      <c r="CP11" s="16">
        <v>0</v>
      </c>
    </row>
    <row r="12" spans="1:94" s="16" customFormat="1" ht="15" x14ac:dyDescent="0.25">
      <c r="A12" s="16" t="str">
        <f>"54-3соус-2020"</f>
        <v>54-3соус-2020</v>
      </c>
      <c r="B12" s="17" t="s">
        <v>94</v>
      </c>
      <c r="C12" s="18" t="str">
        <f>"20"</f>
        <v>20</v>
      </c>
      <c r="D12" s="18">
        <v>0.28999999999999998</v>
      </c>
      <c r="E12" s="18">
        <v>0</v>
      </c>
      <c r="F12" s="18">
        <v>0.45</v>
      </c>
      <c r="G12" s="18">
        <v>0.02</v>
      </c>
      <c r="H12" s="18">
        <v>1.83</v>
      </c>
      <c r="I12" s="18">
        <v>12.370830999999997</v>
      </c>
      <c r="J12" s="16">
        <v>0.32</v>
      </c>
      <c r="K12" s="16">
        <v>0.02</v>
      </c>
      <c r="L12" s="16">
        <v>0</v>
      </c>
      <c r="M12" s="16">
        <v>0</v>
      </c>
      <c r="N12" s="16">
        <v>1.06</v>
      </c>
      <c r="O12" s="16">
        <v>0.65</v>
      </c>
      <c r="P12" s="16">
        <v>0.13</v>
      </c>
      <c r="Q12" s="16">
        <v>0</v>
      </c>
      <c r="R12" s="16">
        <v>0</v>
      </c>
      <c r="S12" s="16">
        <v>0.08</v>
      </c>
      <c r="T12" s="16">
        <v>0.12</v>
      </c>
      <c r="U12" s="16">
        <v>3.3</v>
      </c>
      <c r="V12" s="16">
        <v>31.63</v>
      </c>
      <c r="W12" s="16">
        <v>2.4500000000000002</v>
      </c>
      <c r="X12" s="16">
        <v>2.67</v>
      </c>
      <c r="Y12" s="16">
        <v>4.79</v>
      </c>
      <c r="Z12" s="16">
        <v>0.11</v>
      </c>
      <c r="AA12" s="16">
        <v>2.12</v>
      </c>
      <c r="AB12" s="16">
        <v>212.06</v>
      </c>
      <c r="AC12" s="16">
        <v>47.73</v>
      </c>
      <c r="AD12" s="16">
        <v>0.06</v>
      </c>
      <c r="AE12" s="16">
        <v>0</v>
      </c>
      <c r="AF12" s="16">
        <v>0</v>
      </c>
      <c r="AG12" s="16">
        <v>0.05</v>
      </c>
      <c r="AH12" s="16">
        <v>0.1</v>
      </c>
      <c r="AI12" s="16">
        <v>0.72</v>
      </c>
      <c r="AJ12" s="16">
        <v>0</v>
      </c>
      <c r="AK12" s="16">
        <v>5.22</v>
      </c>
      <c r="AL12" s="16">
        <v>4.71</v>
      </c>
      <c r="AM12" s="16">
        <v>8.5</v>
      </c>
      <c r="AN12" s="16">
        <v>3.08</v>
      </c>
      <c r="AO12" s="16">
        <v>1.64</v>
      </c>
      <c r="AP12" s="16">
        <v>3.57</v>
      </c>
      <c r="AQ12" s="16">
        <v>1.21</v>
      </c>
      <c r="AR12" s="16">
        <v>5.31</v>
      </c>
      <c r="AS12" s="16">
        <v>3.95</v>
      </c>
      <c r="AT12" s="16">
        <v>4.47</v>
      </c>
      <c r="AU12" s="16">
        <v>5.43</v>
      </c>
      <c r="AV12" s="16">
        <v>2.2200000000000002</v>
      </c>
      <c r="AW12" s="16">
        <v>3.81</v>
      </c>
      <c r="AX12" s="16">
        <v>32.99</v>
      </c>
      <c r="AY12" s="16">
        <v>0</v>
      </c>
      <c r="AZ12" s="16">
        <v>9.74</v>
      </c>
      <c r="BA12" s="16">
        <v>5.39</v>
      </c>
      <c r="BB12" s="16">
        <v>2.77</v>
      </c>
      <c r="BC12" s="16">
        <v>2.09</v>
      </c>
      <c r="BD12" s="16">
        <v>0.02</v>
      </c>
      <c r="BE12" s="16">
        <v>0</v>
      </c>
      <c r="BF12" s="16">
        <v>0</v>
      </c>
      <c r="BG12" s="16">
        <v>0.01</v>
      </c>
      <c r="BH12" s="16">
        <v>0.01</v>
      </c>
      <c r="BI12" s="16">
        <v>0.04</v>
      </c>
      <c r="BJ12" s="16">
        <v>0</v>
      </c>
      <c r="BK12" s="16">
        <v>0.13</v>
      </c>
      <c r="BL12" s="16">
        <v>0</v>
      </c>
      <c r="BM12" s="16">
        <v>0.04</v>
      </c>
      <c r="BN12" s="16">
        <v>0</v>
      </c>
      <c r="BO12" s="16">
        <v>0</v>
      </c>
      <c r="BP12" s="16">
        <v>0</v>
      </c>
      <c r="BQ12" s="16">
        <v>0</v>
      </c>
      <c r="BR12" s="16">
        <v>0.02</v>
      </c>
      <c r="BS12" s="16">
        <v>0.12</v>
      </c>
      <c r="BT12" s="16">
        <v>0</v>
      </c>
      <c r="BU12" s="16">
        <v>0</v>
      </c>
      <c r="BV12" s="16">
        <v>0.01</v>
      </c>
      <c r="BW12" s="16">
        <v>0</v>
      </c>
      <c r="BX12" s="16">
        <v>0</v>
      </c>
      <c r="BY12" s="16">
        <v>0</v>
      </c>
      <c r="BZ12" s="16">
        <v>0</v>
      </c>
      <c r="CA12" s="16">
        <v>0</v>
      </c>
      <c r="CB12" s="16">
        <v>5.87</v>
      </c>
      <c r="CD12" s="16">
        <v>37.47</v>
      </c>
      <c r="CF12" s="16">
        <v>0</v>
      </c>
      <c r="CG12" s="16">
        <v>0</v>
      </c>
      <c r="CH12" s="16">
        <v>0</v>
      </c>
      <c r="CI12" s="16">
        <v>0</v>
      </c>
      <c r="CJ12" s="16">
        <v>0</v>
      </c>
      <c r="CK12" s="16">
        <v>0</v>
      </c>
      <c r="CL12" s="16">
        <v>0</v>
      </c>
      <c r="CM12" s="16">
        <v>0</v>
      </c>
      <c r="CN12" s="16">
        <v>0</v>
      </c>
      <c r="CO12" s="16">
        <v>0.5</v>
      </c>
      <c r="CP12" s="16">
        <v>0.01</v>
      </c>
    </row>
    <row r="13" spans="1:94" s="16" customFormat="1" ht="15" x14ac:dyDescent="0.25">
      <c r="A13" s="16" t="str">
        <f>"-"</f>
        <v>-</v>
      </c>
      <c r="B13" s="17" t="s">
        <v>95</v>
      </c>
      <c r="C13" s="18" t="str">
        <f>"62"</f>
        <v>62</v>
      </c>
      <c r="D13" s="18">
        <v>4.0999999999999996</v>
      </c>
      <c r="E13" s="18">
        <v>0</v>
      </c>
      <c r="F13" s="18">
        <v>0.41</v>
      </c>
      <c r="G13" s="18">
        <v>0.41</v>
      </c>
      <c r="H13" s="18">
        <v>29.08</v>
      </c>
      <c r="I13" s="18">
        <v>138.81861999999998</v>
      </c>
      <c r="J13" s="16">
        <v>0</v>
      </c>
      <c r="K13" s="16">
        <v>0</v>
      </c>
      <c r="L13" s="16">
        <v>0</v>
      </c>
      <c r="M13" s="16">
        <v>0</v>
      </c>
      <c r="N13" s="16">
        <v>0.68</v>
      </c>
      <c r="O13" s="16">
        <v>28.27</v>
      </c>
      <c r="P13" s="16">
        <v>0.12</v>
      </c>
      <c r="Q13" s="16">
        <v>0</v>
      </c>
      <c r="R13" s="16">
        <v>0</v>
      </c>
      <c r="S13" s="16">
        <v>0</v>
      </c>
      <c r="T13" s="16">
        <v>1.1200000000000001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6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16">
        <v>0</v>
      </c>
      <c r="AJ13" s="16">
        <v>0</v>
      </c>
      <c r="AK13" s="16">
        <v>0</v>
      </c>
      <c r="AL13" s="16">
        <v>0</v>
      </c>
      <c r="AM13" s="16">
        <v>315.55</v>
      </c>
      <c r="AN13" s="16">
        <v>104.64</v>
      </c>
      <c r="AO13" s="16">
        <v>62.03</v>
      </c>
      <c r="AP13" s="16">
        <v>124.06</v>
      </c>
      <c r="AQ13" s="16">
        <v>46.93</v>
      </c>
      <c r="AR13" s="16">
        <v>224.39</v>
      </c>
      <c r="AS13" s="16">
        <v>139.16999999999999</v>
      </c>
      <c r="AT13" s="16">
        <v>194.18</v>
      </c>
      <c r="AU13" s="16">
        <v>160.19999999999999</v>
      </c>
      <c r="AV13" s="16">
        <v>84.15</v>
      </c>
      <c r="AW13" s="16">
        <v>148.87</v>
      </c>
      <c r="AX13" s="16">
        <v>1244.94</v>
      </c>
      <c r="AY13" s="16">
        <v>0</v>
      </c>
      <c r="AZ13" s="16">
        <v>405.63</v>
      </c>
      <c r="BA13" s="16">
        <v>176.38</v>
      </c>
      <c r="BB13" s="16">
        <v>117.05</v>
      </c>
      <c r="BC13" s="16">
        <v>92.78</v>
      </c>
      <c r="BD13" s="16">
        <v>0</v>
      </c>
      <c r="BE13" s="16">
        <v>0</v>
      </c>
      <c r="BF13" s="16">
        <v>0</v>
      </c>
      <c r="BG13" s="16">
        <v>0</v>
      </c>
      <c r="BH13" s="16">
        <v>0</v>
      </c>
      <c r="BI13" s="16">
        <v>0</v>
      </c>
      <c r="BJ13" s="16">
        <v>0</v>
      </c>
      <c r="BK13" s="16">
        <v>0.05</v>
      </c>
      <c r="BL13" s="16">
        <v>0</v>
      </c>
      <c r="BM13" s="16">
        <v>0</v>
      </c>
      <c r="BN13" s="16">
        <v>0</v>
      </c>
      <c r="BO13" s="16">
        <v>0</v>
      </c>
      <c r="BP13" s="16">
        <v>0</v>
      </c>
      <c r="BQ13" s="16">
        <v>0</v>
      </c>
      <c r="BR13" s="16">
        <v>0</v>
      </c>
      <c r="BS13" s="16">
        <v>0.04</v>
      </c>
      <c r="BT13" s="16">
        <v>0</v>
      </c>
      <c r="BU13" s="16">
        <v>0</v>
      </c>
      <c r="BV13" s="16">
        <v>0.17</v>
      </c>
      <c r="BW13" s="16">
        <v>0.01</v>
      </c>
      <c r="BX13" s="16">
        <v>0</v>
      </c>
      <c r="BY13" s="16">
        <v>0</v>
      </c>
      <c r="BZ13" s="16">
        <v>0</v>
      </c>
      <c r="CA13" s="16">
        <v>0</v>
      </c>
      <c r="CB13" s="16">
        <v>24.24</v>
      </c>
      <c r="CD13" s="16">
        <v>0</v>
      </c>
      <c r="CF13" s="16">
        <v>0</v>
      </c>
      <c r="CG13" s="16">
        <v>0</v>
      </c>
      <c r="CH13" s="16">
        <v>0</v>
      </c>
      <c r="CI13" s="16">
        <v>0</v>
      </c>
      <c r="CJ13" s="16">
        <v>0</v>
      </c>
      <c r="CK13" s="16">
        <v>0</v>
      </c>
      <c r="CL13" s="16">
        <v>0</v>
      </c>
      <c r="CM13" s="16">
        <v>0</v>
      </c>
      <c r="CN13" s="16">
        <v>0</v>
      </c>
      <c r="CO13" s="16">
        <v>0</v>
      </c>
      <c r="CP13" s="16">
        <v>0</v>
      </c>
    </row>
    <row r="14" spans="1:94" s="13" customFormat="1" ht="15" x14ac:dyDescent="0.25">
      <c r="A14" s="13" t="str">
        <f>"-"</f>
        <v>-</v>
      </c>
      <c r="B14" s="14" t="s">
        <v>96</v>
      </c>
      <c r="C14" s="15" t="str">
        <f>"50"</f>
        <v>50</v>
      </c>
      <c r="D14" s="15">
        <v>0.39</v>
      </c>
      <c r="E14" s="15">
        <v>0</v>
      </c>
      <c r="F14" s="15">
        <v>0.05</v>
      </c>
      <c r="G14" s="15">
        <v>0.05</v>
      </c>
      <c r="H14" s="15">
        <v>1.23</v>
      </c>
      <c r="I14" s="15">
        <v>7.0020999999999995</v>
      </c>
      <c r="J14" s="13">
        <v>0</v>
      </c>
      <c r="K14" s="13">
        <v>0</v>
      </c>
      <c r="L14" s="13">
        <v>0</v>
      </c>
      <c r="M14" s="13">
        <v>0</v>
      </c>
      <c r="N14" s="13">
        <v>0.78</v>
      </c>
      <c r="O14" s="13">
        <v>0.05</v>
      </c>
      <c r="P14" s="13">
        <v>0.39</v>
      </c>
      <c r="Q14" s="13">
        <v>0</v>
      </c>
      <c r="R14" s="13">
        <v>0</v>
      </c>
      <c r="S14" s="13">
        <v>0.34</v>
      </c>
      <c r="T14" s="13">
        <v>1.91</v>
      </c>
      <c r="U14" s="13">
        <v>544.39</v>
      </c>
      <c r="V14" s="13">
        <v>69.09</v>
      </c>
      <c r="W14" s="13">
        <v>11.27</v>
      </c>
      <c r="X14" s="13">
        <v>6.86</v>
      </c>
      <c r="Y14" s="13">
        <v>11.76</v>
      </c>
      <c r="Z14" s="13">
        <v>0.28999999999999998</v>
      </c>
      <c r="AA14" s="13">
        <v>0</v>
      </c>
      <c r="AB14" s="13">
        <v>14.7</v>
      </c>
      <c r="AC14" s="13">
        <v>2.5</v>
      </c>
      <c r="AD14" s="13">
        <v>0.05</v>
      </c>
      <c r="AE14" s="13">
        <v>0.01</v>
      </c>
      <c r="AF14" s="13">
        <v>0.01</v>
      </c>
      <c r="AG14" s="13">
        <v>0.05</v>
      </c>
      <c r="AH14" s="13">
        <v>0.1</v>
      </c>
      <c r="AI14" s="13">
        <v>2.4500000000000002</v>
      </c>
      <c r="AJ14" s="13">
        <v>0</v>
      </c>
      <c r="AK14" s="13">
        <v>13.23</v>
      </c>
      <c r="AL14" s="13">
        <v>10.29</v>
      </c>
      <c r="AM14" s="13">
        <v>14.7</v>
      </c>
      <c r="AN14" s="13">
        <v>12.74</v>
      </c>
      <c r="AO14" s="13">
        <v>2.94</v>
      </c>
      <c r="AP14" s="13">
        <v>10.29</v>
      </c>
      <c r="AQ14" s="13">
        <v>2.4500000000000002</v>
      </c>
      <c r="AR14" s="13">
        <v>8.33</v>
      </c>
      <c r="AS14" s="13">
        <v>0</v>
      </c>
      <c r="AT14" s="13">
        <v>0</v>
      </c>
      <c r="AU14" s="13">
        <v>0</v>
      </c>
      <c r="AV14" s="13">
        <v>0</v>
      </c>
      <c r="AW14" s="13">
        <v>0</v>
      </c>
      <c r="AX14" s="13">
        <v>0</v>
      </c>
      <c r="AY14" s="13">
        <v>0</v>
      </c>
      <c r="AZ14" s="13">
        <v>0</v>
      </c>
      <c r="BA14" s="13">
        <v>0</v>
      </c>
      <c r="BB14" s="13">
        <v>0</v>
      </c>
      <c r="BC14" s="13">
        <v>0</v>
      </c>
      <c r="BD14" s="13">
        <v>0</v>
      </c>
      <c r="BE14" s="13">
        <v>0</v>
      </c>
      <c r="BF14" s="13">
        <v>0</v>
      </c>
      <c r="BG14" s="13">
        <v>0</v>
      </c>
      <c r="BH14" s="13">
        <v>0</v>
      </c>
      <c r="BI14" s="13">
        <v>0</v>
      </c>
      <c r="BJ14" s="13">
        <v>0</v>
      </c>
      <c r="BK14" s="13">
        <v>0</v>
      </c>
      <c r="BL14" s="13">
        <v>0</v>
      </c>
      <c r="BM14" s="13">
        <v>0</v>
      </c>
      <c r="BN14" s="13">
        <v>0</v>
      </c>
      <c r="BO14" s="13">
        <v>0</v>
      </c>
      <c r="BP14" s="13">
        <v>0</v>
      </c>
      <c r="BQ14" s="13">
        <v>0</v>
      </c>
      <c r="BR14" s="13">
        <v>0</v>
      </c>
      <c r="BS14" s="13">
        <v>0</v>
      </c>
      <c r="BT14" s="13">
        <v>0</v>
      </c>
      <c r="BU14" s="13">
        <v>0</v>
      </c>
      <c r="BV14" s="13">
        <v>0</v>
      </c>
      <c r="BW14" s="13">
        <v>0</v>
      </c>
      <c r="BX14" s="13">
        <v>0</v>
      </c>
      <c r="BY14" s="13">
        <v>0</v>
      </c>
      <c r="BZ14" s="13">
        <v>0</v>
      </c>
      <c r="CA14" s="13">
        <v>0</v>
      </c>
      <c r="CB14" s="13">
        <v>46</v>
      </c>
      <c r="CD14" s="13">
        <v>2.4500000000000002</v>
      </c>
      <c r="CF14" s="13">
        <v>0</v>
      </c>
      <c r="CG14" s="13">
        <v>0</v>
      </c>
      <c r="CH14" s="13">
        <v>0</v>
      </c>
      <c r="CI14" s="13">
        <v>0</v>
      </c>
      <c r="CJ14" s="13">
        <v>0</v>
      </c>
      <c r="CK14" s="13">
        <v>0</v>
      </c>
      <c r="CL14" s="13">
        <v>0</v>
      </c>
      <c r="CM14" s="13">
        <v>0</v>
      </c>
      <c r="CN14" s="13">
        <v>0</v>
      </c>
      <c r="CO14" s="13">
        <v>0</v>
      </c>
      <c r="CP14" s="13">
        <v>0</v>
      </c>
    </row>
    <row r="15" spans="1:94" s="19" customFormat="1" ht="14.25" x14ac:dyDescent="0.2">
      <c r="B15" s="20" t="s">
        <v>97</v>
      </c>
      <c r="C15" s="21">
        <v>612</v>
      </c>
      <c r="D15" s="21">
        <v>24.5</v>
      </c>
      <c r="E15" s="21">
        <v>13.53</v>
      </c>
      <c r="F15" s="21">
        <v>20.39</v>
      </c>
      <c r="G15" s="21">
        <v>2.75</v>
      </c>
      <c r="H15" s="21">
        <v>99.55</v>
      </c>
      <c r="I15" s="21">
        <v>679.95</v>
      </c>
      <c r="J15" s="19">
        <v>8.9</v>
      </c>
      <c r="K15" s="19">
        <v>1.52</v>
      </c>
      <c r="L15" s="19">
        <v>0</v>
      </c>
      <c r="M15" s="19">
        <v>0</v>
      </c>
      <c r="N15" s="19">
        <v>19.02</v>
      </c>
      <c r="O15" s="19">
        <v>77.98</v>
      </c>
      <c r="P15" s="19">
        <v>2.54</v>
      </c>
      <c r="Q15" s="19">
        <v>0</v>
      </c>
      <c r="R15" s="19">
        <v>0</v>
      </c>
      <c r="S15" s="19">
        <v>0.45</v>
      </c>
      <c r="T15" s="19">
        <v>5.76</v>
      </c>
      <c r="U15" s="19">
        <v>1171.93</v>
      </c>
      <c r="V15" s="19">
        <v>314.23</v>
      </c>
      <c r="W15" s="19">
        <v>61.3</v>
      </c>
      <c r="X15" s="19">
        <v>52.49</v>
      </c>
      <c r="Y15" s="19">
        <v>225.6</v>
      </c>
      <c r="Z15" s="19">
        <v>2.2200000000000002</v>
      </c>
      <c r="AA15" s="19">
        <v>76.45</v>
      </c>
      <c r="AB15" s="19">
        <v>261.47000000000003</v>
      </c>
      <c r="AC15" s="19">
        <v>162.30000000000001</v>
      </c>
      <c r="AD15" s="19">
        <v>1.75</v>
      </c>
      <c r="AE15" s="19">
        <v>0.11</v>
      </c>
      <c r="AF15" s="19">
        <v>0.17</v>
      </c>
      <c r="AG15" s="19">
        <v>6.08</v>
      </c>
      <c r="AH15" s="19">
        <v>11.84</v>
      </c>
      <c r="AI15" s="19">
        <v>3.5</v>
      </c>
      <c r="AJ15" s="19">
        <v>0</v>
      </c>
      <c r="AK15" s="19">
        <v>322.45999999999998</v>
      </c>
      <c r="AL15" s="19">
        <v>264.32</v>
      </c>
      <c r="AM15" s="19">
        <v>873.05</v>
      </c>
      <c r="AN15" s="19">
        <v>360.71</v>
      </c>
      <c r="AO15" s="19">
        <v>198.53</v>
      </c>
      <c r="AP15" s="19">
        <v>351.56</v>
      </c>
      <c r="AQ15" s="19">
        <v>135.85</v>
      </c>
      <c r="AR15" s="19">
        <v>561.27</v>
      </c>
      <c r="AS15" s="19">
        <v>417.08</v>
      </c>
      <c r="AT15" s="19">
        <v>557.53</v>
      </c>
      <c r="AU15" s="19">
        <v>533.52</v>
      </c>
      <c r="AV15" s="19">
        <v>214.25</v>
      </c>
      <c r="AW15" s="19">
        <v>388.2</v>
      </c>
      <c r="AX15" s="19">
        <v>2388</v>
      </c>
      <c r="AY15" s="19">
        <v>0</v>
      </c>
      <c r="AZ15" s="19">
        <v>740.22</v>
      </c>
      <c r="BA15" s="19">
        <v>436.59</v>
      </c>
      <c r="BB15" s="19">
        <v>371.26</v>
      </c>
      <c r="BC15" s="19">
        <v>210.4</v>
      </c>
      <c r="BD15" s="19">
        <v>0.28999999999999998</v>
      </c>
      <c r="BE15" s="19">
        <v>0.06</v>
      </c>
      <c r="BF15" s="19">
        <v>0.06</v>
      </c>
      <c r="BG15" s="19">
        <v>0.15</v>
      </c>
      <c r="BH15" s="19">
        <v>0.19</v>
      </c>
      <c r="BI15" s="19">
        <v>0.61</v>
      </c>
      <c r="BJ15" s="19">
        <v>0</v>
      </c>
      <c r="BK15" s="19">
        <v>2.15</v>
      </c>
      <c r="BL15" s="19">
        <v>0</v>
      </c>
      <c r="BM15" s="19">
        <v>0.67</v>
      </c>
      <c r="BN15" s="19">
        <v>0</v>
      </c>
      <c r="BO15" s="19">
        <v>0.01</v>
      </c>
      <c r="BP15" s="19">
        <v>0</v>
      </c>
      <c r="BQ15" s="19">
        <v>0.06</v>
      </c>
      <c r="BR15" s="19">
        <v>0.23</v>
      </c>
      <c r="BS15" s="19">
        <v>2.34</v>
      </c>
      <c r="BT15" s="19">
        <v>0</v>
      </c>
      <c r="BU15" s="19">
        <v>0</v>
      </c>
      <c r="BV15" s="19">
        <v>1.31</v>
      </c>
      <c r="BW15" s="19">
        <v>0.02</v>
      </c>
      <c r="BX15" s="19">
        <v>0</v>
      </c>
      <c r="BY15" s="19">
        <v>0</v>
      </c>
      <c r="BZ15" s="19">
        <v>0</v>
      </c>
      <c r="CA15" s="19">
        <v>0</v>
      </c>
      <c r="CB15" s="19">
        <v>676.93</v>
      </c>
      <c r="CC15" s="19">
        <f>$I$15/$I$16*100</f>
        <v>100</v>
      </c>
      <c r="CD15" s="19">
        <v>120.03</v>
      </c>
      <c r="CF15" s="19">
        <v>0</v>
      </c>
      <c r="CG15" s="19">
        <v>0</v>
      </c>
      <c r="CH15" s="19">
        <v>0</v>
      </c>
      <c r="CI15" s="19">
        <v>0</v>
      </c>
      <c r="CJ15" s="19">
        <v>0</v>
      </c>
      <c r="CK15" s="19">
        <v>0</v>
      </c>
      <c r="CL15" s="19">
        <v>0</v>
      </c>
      <c r="CM15" s="19">
        <v>0</v>
      </c>
      <c r="CN15" s="19">
        <v>0</v>
      </c>
      <c r="CO15" s="19">
        <v>15.5</v>
      </c>
      <c r="CP15" s="19">
        <v>1.1100000000000001</v>
      </c>
    </row>
    <row r="16" spans="1:94" s="19" customFormat="1" ht="14.25" x14ac:dyDescent="0.2">
      <c r="B16" s="20" t="s">
        <v>98</v>
      </c>
      <c r="C16" s="21"/>
      <c r="D16" s="21">
        <v>24.5</v>
      </c>
      <c r="E16" s="21">
        <v>13.53</v>
      </c>
      <c r="F16" s="21">
        <v>20.39</v>
      </c>
      <c r="G16" s="21">
        <v>2.75</v>
      </c>
      <c r="H16" s="21">
        <v>99.55</v>
      </c>
      <c r="I16" s="21">
        <v>679.95</v>
      </c>
      <c r="J16" s="19">
        <v>8.9</v>
      </c>
      <c r="K16" s="19">
        <v>1.52</v>
      </c>
      <c r="L16" s="19">
        <v>0</v>
      </c>
      <c r="M16" s="19">
        <v>0</v>
      </c>
      <c r="N16" s="19">
        <v>19.02</v>
      </c>
      <c r="O16" s="19">
        <v>77.98</v>
      </c>
      <c r="P16" s="19">
        <v>2.54</v>
      </c>
      <c r="Q16" s="19">
        <v>0</v>
      </c>
      <c r="R16" s="19">
        <v>0</v>
      </c>
      <c r="S16" s="19">
        <v>0.45</v>
      </c>
      <c r="T16" s="19">
        <v>5.76</v>
      </c>
      <c r="U16" s="19">
        <v>1171.93</v>
      </c>
      <c r="V16" s="19">
        <v>314.23</v>
      </c>
      <c r="W16" s="19">
        <v>61.3</v>
      </c>
      <c r="X16" s="19">
        <v>52.49</v>
      </c>
      <c r="Y16" s="19">
        <v>225.6</v>
      </c>
      <c r="Z16" s="19">
        <v>2.2200000000000002</v>
      </c>
      <c r="AA16" s="19">
        <v>76.45</v>
      </c>
      <c r="AB16" s="19">
        <v>261.47000000000003</v>
      </c>
      <c r="AC16" s="19">
        <v>162.30000000000001</v>
      </c>
      <c r="AD16" s="19">
        <v>1.75</v>
      </c>
      <c r="AE16" s="19">
        <v>0.11</v>
      </c>
      <c r="AF16" s="19">
        <v>0.17</v>
      </c>
      <c r="AG16" s="19">
        <v>6.08</v>
      </c>
      <c r="AH16" s="19">
        <v>11.84</v>
      </c>
      <c r="AI16" s="19">
        <v>3.5</v>
      </c>
      <c r="AJ16" s="19">
        <v>0</v>
      </c>
      <c r="AK16" s="19">
        <v>322.45999999999998</v>
      </c>
      <c r="AL16" s="19">
        <v>264.32</v>
      </c>
      <c r="AM16" s="19">
        <v>873.05</v>
      </c>
      <c r="AN16" s="19">
        <v>360.71</v>
      </c>
      <c r="AO16" s="19">
        <v>198.53</v>
      </c>
      <c r="AP16" s="19">
        <v>351.56</v>
      </c>
      <c r="AQ16" s="19">
        <v>135.85</v>
      </c>
      <c r="AR16" s="19">
        <v>561.27</v>
      </c>
      <c r="AS16" s="19">
        <v>417.08</v>
      </c>
      <c r="AT16" s="19">
        <v>557.53</v>
      </c>
      <c r="AU16" s="19">
        <v>533.52</v>
      </c>
      <c r="AV16" s="19">
        <v>214.25</v>
      </c>
      <c r="AW16" s="19">
        <v>388.2</v>
      </c>
      <c r="AX16" s="19">
        <v>2388</v>
      </c>
      <c r="AY16" s="19">
        <v>0</v>
      </c>
      <c r="AZ16" s="19">
        <v>740.22</v>
      </c>
      <c r="BA16" s="19">
        <v>436.59</v>
      </c>
      <c r="BB16" s="19">
        <v>371.26</v>
      </c>
      <c r="BC16" s="19">
        <v>210.4</v>
      </c>
      <c r="BD16" s="19">
        <v>0.28999999999999998</v>
      </c>
      <c r="BE16" s="19">
        <v>0.06</v>
      </c>
      <c r="BF16" s="19">
        <v>0.06</v>
      </c>
      <c r="BG16" s="19">
        <v>0.15</v>
      </c>
      <c r="BH16" s="19">
        <v>0.19</v>
      </c>
      <c r="BI16" s="19">
        <v>0.61</v>
      </c>
      <c r="BJ16" s="19">
        <v>0</v>
      </c>
      <c r="BK16" s="19">
        <v>2.15</v>
      </c>
      <c r="BL16" s="19">
        <v>0</v>
      </c>
      <c r="BM16" s="19">
        <v>0.67</v>
      </c>
      <c r="BN16" s="19">
        <v>0</v>
      </c>
      <c r="BO16" s="19">
        <v>0.01</v>
      </c>
      <c r="BP16" s="19">
        <v>0</v>
      </c>
      <c r="BQ16" s="19">
        <v>0.06</v>
      </c>
      <c r="BR16" s="19">
        <v>0.23</v>
      </c>
      <c r="BS16" s="19">
        <v>2.34</v>
      </c>
      <c r="BT16" s="19">
        <v>0</v>
      </c>
      <c r="BU16" s="19">
        <v>0</v>
      </c>
      <c r="BV16" s="19">
        <v>1.31</v>
      </c>
      <c r="BW16" s="19">
        <v>0.02</v>
      </c>
      <c r="BX16" s="19">
        <v>0</v>
      </c>
      <c r="BY16" s="19">
        <v>0</v>
      </c>
      <c r="BZ16" s="19">
        <v>0</v>
      </c>
      <c r="CA16" s="19">
        <v>0</v>
      </c>
      <c r="CB16" s="19">
        <v>676.93</v>
      </c>
      <c r="CD16" s="19">
        <v>120.03</v>
      </c>
      <c r="CF16" s="19">
        <v>0</v>
      </c>
      <c r="CG16" s="19">
        <v>0</v>
      </c>
      <c r="CH16" s="19">
        <v>0</v>
      </c>
      <c r="CI16" s="19">
        <v>0</v>
      </c>
      <c r="CJ16" s="19">
        <v>0</v>
      </c>
      <c r="CK16" s="19">
        <v>0</v>
      </c>
      <c r="CL16" s="19">
        <v>0</v>
      </c>
      <c r="CM16" s="19">
        <v>0</v>
      </c>
      <c r="CN16" s="19">
        <v>0</v>
      </c>
      <c r="CO16" s="19">
        <v>15.5</v>
      </c>
      <c r="CP16" s="19">
        <v>1.1100000000000001</v>
      </c>
    </row>
    <row r="17" spans="1:94" x14ac:dyDescent="0.25">
      <c r="B17" s="23" t="s">
        <v>99</v>
      </c>
    </row>
    <row r="18" spans="1:94" x14ac:dyDescent="0.25">
      <c r="B18" s="23" t="s">
        <v>90</v>
      </c>
    </row>
    <row r="19" spans="1:94" s="26" customFormat="1" ht="31.5" x14ac:dyDescent="0.25">
      <c r="A19" s="26" t="str">
        <f>"11/4"</f>
        <v>11/4</v>
      </c>
      <c r="B19" s="27" t="s">
        <v>100</v>
      </c>
      <c r="C19" s="26" t="str">
        <f>"250"</f>
        <v>250</v>
      </c>
      <c r="D19" s="26">
        <v>8.18</v>
      </c>
      <c r="E19" s="26">
        <v>2.95</v>
      </c>
      <c r="F19" s="26">
        <v>8.26</v>
      </c>
      <c r="G19" s="26">
        <v>1.65</v>
      </c>
      <c r="H19" s="26">
        <v>40.700000000000003</v>
      </c>
      <c r="I19" s="26">
        <v>267.82708250000002</v>
      </c>
      <c r="J19" s="26">
        <v>5.09</v>
      </c>
      <c r="K19" s="26">
        <v>0.14000000000000001</v>
      </c>
      <c r="L19" s="26">
        <v>0</v>
      </c>
      <c r="M19" s="26">
        <v>0</v>
      </c>
      <c r="N19" s="26">
        <v>9.67</v>
      </c>
      <c r="O19" s="26">
        <v>29.39</v>
      </c>
      <c r="P19" s="26">
        <v>1.64</v>
      </c>
      <c r="Q19" s="26">
        <v>0</v>
      </c>
      <c r="R19" s="26">
        <v>0</v>
      </c>
      <c r="S19" s="26">
        <v>0.1</v>
      </c>
      <c r="T19" s="26">
        <v>2.59</v>
      </c>
      <c r="U19" s="26">
        <v>539.86</v>
      </c>
      <c r="V19" s="26">
        <v>223.2</v>
      </c>
      <c r="W19" s="26">
        <v>122.98</v>
      </c>
      <c r="X19" s="26">
        <v>48.52</v>
      </c>
      <c r="Y19" s="26">
        <v>182.1</v>
      </c>
      <c r="Z19" s="26">
        <v>1.32</v>
      </c>
      <c r="AA19" s="26">
        <v>27</v>
      </c>
      <c r="AB19" s="26">
        <v>31</v>
      </c>
      <c r="AC19" s="26">
        <v>51.63</v>
      </c>
      <c r="AD19" s="26">
        <v>0.21</v>
      </c>
      <c r="AE19" s="26">
        <v>0.18</v>
      </c>
      <c r="AF19" s="26">
        <v>0.14000000000000001</v>
      </c>
      <c r="AG19" s="26">
        <v>0.73</v>
      </c>
      <c r="AH19" s="26">
        <v>3.11</v>
      </c>
      <c r="AI19" s="26">
        <v>0.52</v>
      </c>
      <c r="AJ19" s="26">
        <v>0</v>
      </c>
      <c r="AK19" s="26">
        <v>155.69</v>
      </c>
      <c r="AL19" s="26">
        <v>153.75</v>
      </c>
      <c r="AM19" s="26">
        <v>984.89</v>
      </c>
      <c r="AN19" s="26">
        <v>346.68</v>
      </c>
      <c r="AO19" s="26">
        <v>209.68</v>
      </c>
      <c r="AP19" s="26">
        <v>312.95999999999998</v>
      </c>
      <c r="AQ19" s="26">
        <v>127.55</v>
      </c>
      <c r="AR19" s="26">
        <v>412.31</v>
      </c>
      <c r="AS19" s="26">
        <v>507.37</v>
      </c>
      <c r="AT19" s="26">
        <v>201.28</v>
      </c>
      <c r="AU19" s="26">
        <v>308.85000000000002</v>
      </c>
      <c r="AV19" s="26">
        <v>124.26</v>
      </c>
      <c r="AW19" s="26">
        <v>142.41</v>
      </c>
      <c r="AX19" s="26">
        <v>1051.74</v>
      </c>
      <c r="AY19" s="26">
        <v>0</v>
      </c>
      <c r="AZ19" s="26">
        <v>383.52</v>
      </c>
      <c r="BA19" s="26">
        <v>332.17</v>
      </c>
      <c r="BB19" s="26">
        <v>368.13</v>
      </c>
      <c r="BC19" s="26">
        <v>109.63</v>
      </c>
      <c r="BD19" s="26">
        <v>0.15</v>
      </c>
      <c r="BE19" s="26">
        <v>7.0000000000000007E-2</v>
      </c>
      <c r="BF19" s="26">
        <v>0.04</v>
      </c>
      <c r="BG19" s="26">
        <v>0.08</v>
      </c>
      <c r="BH19" s="26">
        <v>0.09</v>
      </c>
      <c r="BI19" s="26">
        <v>0.44</v>
      </c>
      <c r="BJ19" s="26">
        <v>0</v>
      </c>
      <c r="BK19" s="26">
        <v>1.32</v>
      </c>
      <c r="BL19" s="26">
        <v>0</v>
      </c>
      <c r="BM19" s="26">
        <v>0.4</v>
      </c>
      <c r="BN19" s="26">
        <v>0.01</v>
      </c>
      <c r="BO19" s="26">
        <v>0</v>
      </c>
      <c r="BP19" s="26">
        <v>0</v>
      </c>
      <c r="BQ19" s="26">
        <v>0.08</v>
      </c>
      <c r="BR19" s="26">
        <v>0.13</v>
      </c>
      <c r="BS19" s="26">
        <v>1.22</v>
      </c>
      <c r="BT19" s="26">
        <v>0</v>
      </c>
      <c r="BU19" s="26">
        <v>0</v>
      </c>
      <c r="BV19" s="26">
        <v>0.97</v>
      </c>
      <c r="BW19" s="26">
        <v>0.02</v>
      </c>
      <c r="BX19" s="26">
        <v>0</v>
      </c>
      <c r="BY19" s="26">
        <v>0</v>
      </c>
      <c r="BZ19" s="26">
        <v>0</v>
      </c>
      <c r="CA19" s="26">
        <v>0</v>
      </c>
      <c r="CB19" s="26">
        <v>206.97</v>
      </c>
      <c r="CD19" s="26">
        <v>32.17</v>
      </c>
      <c r="CF19" s="26">
        <v>0</v>
      </c>
      <c r="CG19" s="26">
        <v>0</v>
      </c>
      <c r="CH19" s="26">
        <v>0</v>
      </c>
      <c r="CI19" s="26">
        <v>0</v>
      </c>
      <c r="CJ19" s="26">
        <v>0</v>
      </c>
      <c r="CK19" s="26">
        <v>0</v>
      </c>
      <c r="CL19" s="26">
        <v>0</v>
      </c>
      <c r="CM19" s="26">
        <v>0</v>
      </c>
      <c r="CN19" s="26">
        <v>0</v>
      </c>
      <c r="CO19" s="26">
        <v>5</v>
      </c>
      <c r="CP19" s="26">
        <v>1.25</v>
      </c>
    </row>
    <row r="20" spans="1:94" s="26" customFormat="1" x14ac:dyDescent="0.25">
      <c r="A20" s="26" t="str">
        <f>"1/13"</f>
        <v>1/13</v>
      </c>
      <c r="B20" s="27" t="s">
        <v>101</v>
      </c>
      <c r="C20" s="26" t="str">
        <f>"65"</f>
        <v>65</v>
      </c>
      <c r="D20" s="26">
        <v>3.92</v>
      </c>
      <c r="E20" s="26">
        <v>0.12</v>
      </c>
      <c r="F20" s="26">
        <v>11.33</v>
      </c>
      <c r="G20" s="26">
        <v>0.45</v>
      </c>
      <c r="H20" s="26">
        <v>23.65</v>
      </c>
      <c r="I20" s="26">
        <v>214.11599999999999</v>
      </c>
      <c r="J20" s="26">
        <v>7.07</v>
      </c>
      <c r="K20" s="26">
        <v>0.33</v>
      </c>
      <c r="L20" s="26">
        <v>0</v>
      </c>
      <c r="M20" s="26">
        <v>0</v>
      </c>
      <c r="N20" s="26">
        <v>0.75</v>
      </c>
      <c r="O20" s="26">
        <v>22.8</v>
      </c>
      <c r="P20" s="26">
        <v>0.1</v>
      </c>
      <c r="Q20" s="26">
        <v>0</v>
      </c>
      <c r="R20" s="26">
        <v>0</v>
      </c>
      <c r="S20" s="26">
        <v>0</v>
      </c>
      <c r="T20" s="26">
        <v>1.1100000000000001</v>
      </c>
      <c r="U20" s="26">
        <v>2.25</v>
      </c>
      <c r="V20" s="26">
        <v>4.5</v>
      </c>
      <c r="W20" s="26">
        <v>3.6</v>
      </c>
      <c r="X20" s="26">
        <v>0</v>
      </c>
      <c r="Y20" s="26">
        <v>4.5</v>
      </c>
      <c r="Z20" s="26">
        <v>0.03</v>
      </c>
      <c r="AA20" s="26">
        <v>60</v>
      </c>
      <c r="AB20" s="26">
        <v>45</v>
      </c>
      <c r="AC20" s="26">
        <v>67.5</v>
      </c>
      <c r="AD20" s="26">
        <v>0.15</v>
      </c>
      <c r="AE20" s="26">
        <v>0</v>
      </c>
      <c r="AF20" s="26">
        <v>0.02</v>
      </c>
      <c r="AG20" s="26">
        <v>0.02</v>
      </c>
      <c r="AH20" s="26">
        <v>0.03</v>
      </c>
      <c r="AI20" s="26">
        <v>0</v>
      </c>
      <c r="AJ20" s="26">
        <v>0</v>
      </c>
      <c r="AK20" s="26">
        <v>189.8</v>
      </c>
      <c r="AL20" s="26">
        <v>197.15</v>
      </c>
      <c r="AM20" s="26">
        <v>303.89999999999998</v>
      </c>
      <c r="AN20" s="26">
        <v>103.75</v>
      </c>
      <c r="AO20" s="26">
        <v>60.05</v>
      </c>
      <c r="AP20" s="26">
        <v>122.05</v>
      </c>
      <c r="AQ20" s="26">
        <v>49.95</v>
      </c>
      <c r="AR20" s="26">
        <v>214.3</v>
      </c>
      <c r="AS20" s="26">
        <v>134.4</v>
      </c>
      <c r="AT20" s="26">
        <v>183.9</v>
      </c>
      <c r="AU20" s="26">
        <v>157.05000000000001</v>
      </c>
      <c r="AV20" s="26">
        <v>83.25</v>
      </c>
      <c r="AW20" s="26">
        <v>141.6</v>
      </c>
      <c r="AX20" s="26">
        <v>1175.3</v>
      </c>
      <c r="AY20" s="26">
        <v>0</v>
      </c>
      <c r="AZ20" s="26">
        <v>383.2</v>
      </c>
      <c r="BA20" s="26">
        <v>171.6</v>
      </c>
      <c r="BB20" s="26">
        <v>114.8</v>
      </c>
      <c r="BC20" s="26">
        <v>87.5</v>
      </c>
      <c r="BD20" s="26">
        <v>0.4</v>
      </c>
      <c r="BE20" s="26">
        <v>0.18</v>
      </c>
      <c r="BF20" s="26">
        <v>0.1</v>
      </c>
      <c r="BG20" s="26">
        <v>0.23</v>
      </c>
      <c r="BH20" s="26">
        <v>0.26</v>
      </c>
      <c r="BI20" s="26">
        <v>1.19</v>
      </c>
      <c r="BJ20" s="26">
        <v>0</v>
      </c>
      <c r="BK20" s="26">
        <v>3.37</v>
      </c>
      <c r="BL20" s="26">
        <v>0</v>
      </c>
      <c r="BM20" s="26">
        <v>1.03</v>
      </c>
      <c r="BN20" s="26">
        <v>0</v>
      </c>
      <c r="BO20" s="26">
        <v>0</v>
      </c>
      <c r="BP20" s="26">
        <v>0</v>
      </c>
      <c r="BQ20" s="26">
        <v>0.23</v>
      </c>
      <c r="BR20" s="26">
        <v>0.35</v>
      </c>
      <c r="BS20" s="26">
        <v>2.75</v>
      </c>
      <c r="BT20" s="26">
        <v>0</v>
      </c>
      <c r="BU20" s="26">
        <v>0</v>
      </c>
      <c r="BV20" s="26">
        <v>0.33</v>
      </c>
      <c r="BW20" s="26">
        <v>0.02</v>
      </c>
      <c r="BX20" s="26">
        <v>0</v>
      </c>
      <c r="BY20" s="26">
        <v>0</v>
      </c>
      <c r="BZ20" s="26">
        <v>0</v>
      </c>
      <c r="CA20" s="26">
        <v>0</v>
      </c>
      <c r="CB20" s="26">
        <v>23.3</v>
      </c>
      <c r="CD20" s="26">
        <v>67.5</v>
      </c>
      <c r="CF20" s="26">
        <v>0</v>
      </c>
      <c r="CG20" s="26">
        <v>0</v>
      </c>
      <c r="CH20" s="26">
        <v>0</v>
      </c>
      <c r="CI20" s="26">
        <v>0</v>
      </c>
      <c r="CJ20" s="26">
        <v>0</v>
      </c>
      <c r="CK20" s="26">
        <v>0</v>
      </c>
      <c r="CL20" s="26">
        <v>0</v>
      </c>
      <c r="CM20" s="26">
        <v>0</v>
      </c>
      <c r="CN20" s="26">
        <v>0</v>
      </c>
      <c r="CO20" s="26">
        <v>0</v>
      </c>
      <c r="CP20" s="26">
        <v>0</v>
      </c>
    </row>
    <row r="21" spans="1:94" s="26" customFormat="1" ht="31.5" x14ac:dyDescent="0.25">
      <c r="A21" s="26" t="str">
        <f>"32/10"</f>
        <v>32/10</v>
      </c>
      <c r="B21" s="27" t="s">
        <v>102</v>
      </c>
      <c r="C21" s="26" t="str">
        <f>"200"</f>
        <v>200</v>
      </c>
      <c r="D21" s="26">
        <v>2.84</v>
      </c>
      <c r="E21" s="26">
        <v>2.84</v>
      </c>
      <c r="F21" s="26">
        <v>3.19</v>
      </c>
      <c r="G21" s="26">
        <v>0</v>
      </c>
      <c r="H21" s="26">
        <v>14.83</v>
      </c>
      <c r="I21" s="26">
        <v>95.887190399999994</v>
      </c>
      <c r="J21" s="26">
        <v>2</v>
      </c>
      <c r="K21" s="26">
        <v>0</v>
      </c>
      <c r="L21" s="26">
        <v>0</v>
      </c>
      <c r="M21" s="26">
        <v>0</v>
      </c>
      <c r="N21" s="26">
        <v>14.39</v>
      </c>
      <c r="O21" s="26">
        <v>0</v>
      </c>
      <c r="P21" s="26">
        <v>0.44</v>
      </c>
      <c r="Q21" s="26">
        <v>0</v>
      </c>
      <c r="R21" s="26">
        <v>0</v>
      </c>
      <c r="S21" s="26">
        <v>0.1</v>
      </c>
      <c r="T21" s="26">
        <v>0.71</v>
      </c>
      <c r="U21" s="26">
        <v>49.6</v>
      </c>
      <c r="V21" s="26">
        <v>144.84</v>
      </c>
      <c r="W21" s="26">
        <v>116.69</v>
      </c>
      <c r="X21" s="26">
        <v>13.3</v>
      </c>
      <c r="Y21" s="26">
        <v>83.7</v>
      </c>
      <c r="Z21" s="26">
        <v>0.13</v>
      </c>
      <c r="AA21" s="26">
        <v>20</v>
      </c>
      <c r="AB21" s="26">
        <v>9</v>
      </c>
      <c r="AC21" s="26">
        <v>22</v>
      </c>
      <c r="AD21" s="26">
        <v>0</v>
      </c>
      <c r="AE21" s="26">
        <v>0.03</v>
      </c>
      <c r="AF21" s="26">
        <v>0.14000000000000001</v>
      </c>
      <c r="AG21" s="26">
        <v>0.09</v>
      </c>
      <c r="AH21" s="26">
        <v>0.8</v>
      </c>
      <c r="AI21" s="26">
        <v>0.52</v>
      </c>
      <c r="AJ21" s="26">
        <v>0</v>
      </c>
      <c r="AK21" s="26">
        <v>159.74</v>
      </c>
      <c r="AL21" s="26">
        <v>157.78</v>
      </c>
      <c r="AM21" s="26">
        <v>270.48</v>
      </c>
      <c r="AN21" s="26">
        <v>217.56</v>
      </c>
      <c r="AO21" s="26">
        <v>72.52</v>
      </c>
      <c r="AP21" s="26">
        <v>127.4</v>
      </c>
      <c r="AQ21" s="26">
        <v>42.14</v>
      </c>
      <c r="AR21" s="26">
        <v>143.08000000000001</v>
      </c>
      <c r="AS21" s="26">
        <v>0</v>
      </c>
      <c r="AT21" s="26">
        <v>0</v>
      </c>
      <c r="AU21" s="26">
        <v>0</v>
      </c>
      <c r="AV21" s="26">
        <v>0</v>
      </c>
      <c r="AW21" s="26">
        <v>0</v>
      </c>
      <c r="AX21" s="26">
        <v>0</v>
      </c>
      <c r="AY21" s="26">
        <v>0</v>
      </c>
      <c r="AZ21" s="26">
        <v>0</v>
      </c>
      <c r="BA21" s="26">
        <v>0</v>
      </c>
      <c r="BB21" s="26">
        <v>180.32</v>
      </c>
      <c r="BC21" s="26">
        <v>25.48</v>
      </c>
      <c r="BD21" s="26">
        <v>0</v>
      </c>
      <c r="BE21" s="26">
        <v>0</v>
      </c>
      <c r="BF21" s="26">
        <v>0</v>
      </c>
      <c r="BG21" s="26">
        <v>0</v>
      </c>
      <c r="BH21" s="26">
        <v>0</v>
      </c>
      <c r="BI21" s="26">
        <v>0</v>
      </c>
      <c r="BJ21" s="26">
        <v>0</v>
      </c>
      <c r="BK21" s="26">
        <v>0</v>
      </c>
      <c r="BL21" s="26">
        <v>0</v>
      </c>
      <c r="BM21" s="26">
        <v>0</v>
      </c>
      <c r="BN21" s="26">
        <v>0</v>
      </c>
      <c r="BO21" s="26">
        <v>0</v>
      </c>
      <c r="BP21" s="26">
        <v>0</v>
      </c>
      <c r="BQ21" s="26">
        <v>0</v>
      </c>
      <c r="BR21" s="26">
        <v>0</v>
      </c>
      <c r="BS21" s="26">
        <v>0</v>
      </c>
      <c r="BT21" s="26">
        <v>0</v>
      </c>
      <c r="BU21" s="26">
        <v>0</v>
      </c>
      <c r="BV21" s="26">
        <v>0</v>
      </c>
      <c r="BW21" s="26">
        <v>0</v>
      </c>
      <c r="BX21" s="26">
        <v>0</v>
      </c>
      <c r="BY21" s="26">
        <v>0</v>
      </c>
      <c r="BZ21" s="26">
        <v>0</v>
      </c>
      <c r="CA21" s="26">
        <v>0</v>
      </c>
      <c r="CB21" s="26">
        <v>198.41</v>
      </c>
      <c r="CD21" s="26">
        <v>21.5</v>
      </c>
      <c r="CF21" s="26">
        <v>0</v>
      </c>
      <c r="CG21" s="26">
        <v>0</v>
      </c>
      <c r="CH21" s="26">
        <v>0</v>
      </c>
      <c r="CI21" s="26">
        <v>0</v>
      </c>
      <c r="CJ21" s="26">
        <v>0</v>
      </c>
      <c r="CK21" s="26">
        <v>0</v>
      </c>
      <c r="CL21" s="26">
        <v>0</v>
      </c>
      <c r="CM21" s="26">
        <v>0</v>
      </c>
      <c r="CN21" s="26">
        <v>0</v>
      </c>
      <c r="CO21" s="26">
        <v>10</v>
      </c>
      <c r="CP21" s="26">
        <v>0</v>
      </c>
    </row>
    <row r="22" spans="1:94" s="24" customFormat="1" x14ac:dyDescent="0.25">
      <c r="A22" s="24" t="str">
        <f>"-"</f>
        <v>-</v>
      </c>
      <c r="B22" s="25" t="s">
        <v>95</v>
      </c>
      <c r="C22" s="24" t="str">
        <f>"50"</f>
        <v>50</v>
      </c>
      <c r="D22" s="24">
        <v>3.31</v>
      </c>
      <c r="E22" s="24">
        <v>0</v>
      </c>
      <c r="F22" s="24">
        <v>0.33</v>
      </c>
      <c r="G22" s="24">
        <v>0.33</v>
      </c>
      <c r="H22" s="24">
        <v>23.45</v>
      </c>
      <c r="I22" s="24">
        <v>111.95049999999999</v>
      </c>
      <c r="J22" s="24">
        <v>0</v>
      </c>
      <c r="K22" s="24">
        <v>0</v>
      </c>
      <c r="L22" s="24">
        <v>0</v>
      </c>
      <c r="M22" s="24">
        <v>0</v>
      </c>
      <c r="N22" s="24">
        <v>0.55000000000000004</v>
      </c>
      <c r="O22" s="24">
        <v>22.8</v>
      </c>
      <c r="P22" s="24">
        <v>0.1</v>
      </c>
      <c r="Q22" s="24">
        <v>0</v>
      </c>
      <c r="R22" s="24">
        <v>0</v>
      </c>
      <c r="S22" s="24">
        <v>0</v>
      </c>
      <c r="T22" s="24">
        <v>0.9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  <c r="AC22" s="24">
        <v>0</v>
      </c>
      <c r="AD22" s="24">
        <v>0</v>
      </c>
      <c r="AE22" s="24">
        <v>0</v>
      </c>
      <c r="AF22" s="24">
        <v>0</v>
      </c>
      <c r="AG22" s="24">
        <v>0</v>
      </c>
      <c r="AH22" s="24">
        <v>0</v>
      </c>
      <c r="AI22" s="24">
        <v>0</v>
      </c>
      <c r="AJ22" s="24">
        <v>0</v>
      </c>
      <c r="AK22" s="24">
        <v>0</v>
      </c>
      <c r="AL22" s="24">
        <v>0</v>
      </c>
      <c r="AM22" s="24">
        <v>254.48</v>
      </c>
      <c r="AN22" s="24">
        <v>84.39</v>
      </c>
      <c r="AO22" s="24">
        <v>50.03</v>
      </c>
      <c r="AP22" s="24">
        <v>100.05</v>
      </c>
      <c r="AQ22" s="24">
        <v>37.85</v>
      </c>
      <c r="AR22" s="24">
        <v>180.96</v>
      </c>
      <c r="AS22" s="24">
        <v>112.23</v>
      </c>
      <c r="AT22" s="24">
        <v>156.6</v>
      </c>
      <c r="AU22" s="24">
        <v>129.19999999999999</v>
      </c>
      <c r="AV22" s="24">
        <v>67.86</v>
      </c>
      <c r="AW22" s="24">
        <v>120.06</v>
      </c>
      <c r="AX22" s="24">
        <v>1003.98</v>
      </c>
      <c r="AY22" s="24">
        <v>0</v>
      </c>
      <c r="AZ22" s="24">
        <v>327.12</v>
      </c>
      <c r="BA22" s="24">
        <v>142.25</v>
      </c>
      <c r="BB22" s="24">
        <v>94.4</v>
      </c>
      <c r="BC22" s="24">
        <v>74.819999999999993</v>
      </c>
      <c r="BD22" s="24">
        <v>0</v>
      </c>
      <c r="BE22" s="24">
        <v>0</v>
      </c>
      <c r="BF22" s="24">
        <v>0</v>
      </c>
      <c r="BG22" s="24">
        <v>0</v>
      </c>
      <c r="BH22" s="24">
        <v>0</v>
      </c>
      <c r="BI22" s="24">
        <v>0</v>
      </c>
      <c r="BJ22" s="24">
        <v>0</v>
      </c>
      <c r="BK22" s="24">
        <v>0.04</v>
      </c>
      <c r="BL22" s="24">
        <v>0</v>
      </c>
      <c r="BM22" s="24">
        <v>0</v>
      </c>
      <c r="BN22" s="24">
        <v>0</v>
      </c>
      <c r="BO22" s="24">
        <v>0</v>
      </c>
      <c r="BP22" s="24">
        <v>0</v>
      </c>
      <c r="BQ22" s="24">
        <v>0</v>
      </c>
      <c r="BR22" s="24">
        <v>0</v>
      </c>
      <c r="BS22" s="24">
        <v>0.03</v>
      </c>
      <c r="BT22" s="24">
        <v>0</v>
      </c>
      <c r="BU22" s="24">
        <v>0</v>
      </c>
      <c r="BV22" s="24">
        <v>0.14000000000000001</v>
      </c>
      <c r="BW22" s="24">
        <v>0.01</v>
      </c>
      <c r="BX22" s="24">
        <v>0</v>
      </c>
      <c r="BY22" s="24">
        <v>0</v>
      </c>
      <c r="BZ22" s="24">
        <v>0</v>
      </c>
      <c r="CA22" s="24">
        <v>0</v>
      </c>
      <c r="CB22" s="24">
        <v>19.55</v>
      </c>
      <c r="CD22" s="24">
        <v>0</v>
      </c>
      <c r="CF22" s="24">
        <v>0</v>
      </c>
      <c r="CG22" s="24">
        <v>0</v>
      </c>
      <c r="CH22" s="24">
        <v>0</v>
      </c>
      <c r="CI22" s="24">
        <v>0</v>
      </c>
      <c r="CJ22" s="24">
        <v>0</v>
      </c>
      <c r="CK22" s="24">
        <v>0</v>
      </c>
      <c r="CL22" s="24">
        <v>0</v>
      </c>
      <c r="CM22" s="24">
        <v>0</v>
      </c>
      <c r="CN22" s="24">
        <v>0</v>
      </c>
      <c r="CO22" s="24">
        <v>0</v>
      </c>
      <c r="CP22" s="24">
        <v>0</v>
      </c>
    </row>
    <row r="23" spans="1:94" s="28" customFormat="1" x14ac:dyDescent="0.25">
      <c r="B23" s="29" t="s">
        <v>97</v>
      </c>
      <c r="C23" s="28">
        <v>565</v>
      </c>
      <c r="D23" s="28">
        <v>18.25</v>
      </c>
      <c r="E23" s="28">
        <v>5.91</v>
      </c>
      <c r="F23" s="28">
        <v>23.09</v>
      </c>
      <c r="G23" s="28">
        <v>2.4300000000000002</v>
      </c>
      <c r="H23" s="28">
        <v>102.62</v>
      </c>
      <c r="I23" s="28">
        <v>689.78</v>
      </c>
      <c r="J23" s="28">
        <v>14.16</v>
      </c>
      <c r="K23" s="28">
        <v>0.47</v>
      </c>
      <c r="L23" s="28">
        <v>0</v>
      </c>
      <c r="M23" s="28">
        <v>0</v>
      </c>
      <c r="N23" s="28">
        <v>25.35</v>
      </c>
      <c r="O23" s="28">
        <v>74.989999999999995</v>
      </c>
      <c r="P23" s="28">
        <v>2.2799999999999998</v>
      </c>
      <c r="Q23" s="28">
        <v>0</v>
      </c>
      <c r="R23" s="28">
        <v>0</v>
      </c>
      <c r="S23" s="28">
        <v>0.2</v>
      </c>
      <c r="T23" s="28">
        <v>5.31</v>
      </c>
      <c r="U23" s="28">
        <v>591.71</v>
      </c>
      <c r="V23" s="28">
        <v>372.54</v>
      </c>
      <c r="W23" s="28">
        <v>243.27</v>
      </c>
      <c r="X23" s="28">
        <v>61.82</v>
      </c>
      <c r="Y23" s="28">
        <v>270.3</v>
      </c>
      <c r="Z23" s="28">
        <v>1.47</v>
      </c>
      <c r="AA23" s="28">
        <v>107</v>
      </c>
      <c r="AB23" s="28">
        <v>85</v>
      </c>
      <c r="AC23" s="28">
        <v>141.13</v>
      </c>
      <c r="AD23" s="28">
        <v>0.36</v>
      </c>
      <c r="AE23" s="28">
        <v>0.22</v>
      </c>
      <c r="AF23" s="28">
        <v>0.3</v>
      </c>
      <c r="AG23" s="28">
        <v>0.83</v>
      </c>
      <c r="AH23" s="28">
        <v>3.94</v>
      </c>
      <c r="AI23" s="28">
        <v>1.04</v>
      </c>
      <c r="AJ23" s="28">
        <v>0</v>
      </c>
      <c r="AK23" s="28">
        <v>505.23</v>
      </c>
      <c r="AL23" s="28">
        <v>508.68</v>
      </c>
      <c r="AM23" s="28">
        <v>1813.74</v>
      </c>
      <c r="AN23" s="28">
        <v>752.38</v>
      </c>
      <c r="AO23" s="28">
        <v>392.27</v>
      </c>
      <c r="AP23" s="28">
        <v>662.46</v>
      </c>
      <c r="AQ23" s="28">
        <v>257.48</v>
      </c>
      <c r="AR23" s="28">
        <v>950.65</v>
      </c>
      <c r="AS23" s="28">
        <v>754</v>
      </c>
      <c r="AT23" s="28">
        <v>541.78</v>
      </c>
      <c r="AU23" s="28">
        <v>595.09</v>
      </c>
      <c r="AV23" s="28">
        <v>275.37</v>
      </c>
      <c r="AW23" s="28">
        <v>404.07</v>
      </c>
      <c r="AX23" s="28">
        <v>3231.02</v>
      </c>
      <c r="AY23" s="28">
        <v>0</v>
      </c>
      <c r="AZ23" s="28">
        <v>1093.8399999999999</v>
      </c>
      <c r="BA23" s="28">
        <v>646.02</v>
      </c>
      <c r="BB23" s="28">
        <v>757.64</v>
      </c>
      <c r="BC23" s="28">
        <v>297.43</v>
      </c>
      <c r="BD23" s="28">
        <v>0.55000000000000004</v>
      </c>
      <c r="BE23" s="28">
        <v>0.25</v>
      </c>
      <c r="BF23" s="28">
        <v>0.14000000000000001</v>
      </c>
      <c r="BG23" s="28">
        <v>0.31</v>
      </c>
      <c r="BH23" s="28">
        <v>0.35</v>
      </c>
      <c r="BI23" s="28">
        <v>1.63</v>
      </c>
      <c r="BJ23" s="28">
        <v>0</v>
      </c>
      <c r="BK23" s="28">
        <v>4.7300000000000004</v>
      </c>
      <c r="BL23" s="28">
        <v>0</v>
      </c>
      <c r="BM23" s="28">
        <v>1.43</v>
      </c>
      <c r="BN23" s="28">
        <v>0.01</v>
      </c>
      <c r="BO23" s="28">
        <v>0</v>
      </c>
      <c r="BP23" s="28">
        <v>0</v>
      </c>
      <c r="BQ23" s="28">
        <v>0.32</v>
      </c>
      <c r="BR23" s="28">
        <v>0.49</v>
      </c>
      <c r="BS23" s="28">
        <v>4</v>
      </c>
      <c r="BT23" s="28">
        <v>0</v>
      </c>
      <c r="BU23" s="28">
        <v>0</v>
      </c>
      <c r="BV23" s="28">
        <v>1.44</v>
      </c>
      <c r="BW23" s="28">
        <v>0.04</v>
      </c>
      <c r="BX23" s="28">
        <v>0</v>
      </c>
      <c r="BY23" s="28">
        <v>0</v>
      </c>
      <c r="BZ23" s="28">
        <v>0</v>
      </c>
      <c r="CA23" s="28">
        <v>0</v>
      </c>
      <c r="CB23" s="28">
        <v>448.23</v>
      </c>
      <c r="CC23" s="28">
        <f>$I$23/$I$24*100</f>
        <v>100</v>
      </c>
      <c r="CD23" s="28">
        <v>121.17</v>
      </c>
      <c r="CF23" s="28">
        <v>0</v>
      </c>
      <c r="CG23" s="28">
        <v>0</v>
      </c>
      <c r="CH23" s="28">
        <v>0</v>
      </c>
      <c r="CI23" s="28">
        <v>0</v>
      </c>
      <c r="CJ23" s="28">
        <v>0</v>
      </c>
      <c r="CK23" s="28">
        <v>0</v>
      </c>
      <c r="CL23" s="28">
        <v>0</v>
      </c>
      <c r="CM23" s="28">
        <v>0</v>
      </c>
      <c r="CN23" s="28">
        <v>0</v>
      </c>
      <c r="CO23" s="28">
        <v>15</v>
      </c>
      <c r="CP23" s="28">
        <v>1.25</v>
      </c>
    </row>
    <row r="24" spans="1:94" s="28" customFormat="1" x14ac:dyDescent="0.25">
      <c r="B24" s="29" t="s">
        <v>98</v>
      </c>
      <c r="D24" s="28">
        <v>18.25</v>
      </c>
      <c r="E24" s="28">
        <v>5.91</v>
      </c>
      <c r="F24" s="28">
        <v>23.09</v>
      </c>
      <c r="G24" s="28">
        <v>2.4300000000000002</v>
      </c>
      <c r="H24" s="28">
        <v>102.62</v>
      </c>
      <c r="I24" s="28">
        <v>689.78</v>
      </c>
      <c r="J24" s="28">
        <v>14.16</v>
      </c>
      <c r="K24" s="28">
        <v>0.47</v>
      </c>
      <c r="L24" s="28">
        <v>0</v>
      </c>
      <c r="M24" s="28">
        <v>0</v>
      </c>
      <c r="N24" s="28">
        <v>25.35</v>
      </c>
      <c r="O24" s="28">
        <v>74.989999999999995</v>
      </c>
      <c r="P24" s="28">
        <v>2.2799999999999998</v>
      </c>
      <c r="Q24" s="28">
        <v>0</v>
      </c>
      <c r="R24" s="28">
        <v>0</v>
      </c>
      <c r="S24" s="28">
        <v>0.2</v>
      </c>
      <c r="T24" s="28">
        <v>5.31</v>
      </c>
      <c r="U24" s="28">
        <v>591.71</v>
      </c>
      <c r="V24" s="28">
        <v>372.54</v>
      </c>
      <c r="W24" s="28">
        <v>243.27</v>
      </c>
      <c r="X24" s="28">
        <v>61.82</v>
      </c>
      <c r="Y24" s="28">
        <v>270.3</v>
      </c>
      <c r="Z24" s="28">
        <v>1.47</v>
      </c>
      <c r="AA24" s="28">
        <v>107</v>
      </c>
      <c r="AB24" s="28">
        <v>85</v>
      </c>
      <c r="AC24" s="28">
        <v>141.13</v>
      </c>
      <c r="AD24" s="28">
        <v>0.36</v>
      </c>
      <c r="AE24" s="28">
        <v>0.22</v>
      </c>
      <c r="AF24" s="28">
        <v>0.3</v>
      </c>
      <c r="AG24" s="28">
        <v>0.83</v>
      </c>
      <c r="AH24" s="28">
        <v>3.94</v>
      </c>
      <c r="AI24" s="28">
        <v>1.04</v>
      </c>
      <c r="AJ24" s="28">
        <v>0</v>
      </c>
      <c r="AK24" s="28">
        <v>505.23</v>
      </c>
      <c r="AL24" s="28">
        <v>508.68</v>
      </c>
      <c r="AM24" s="28">
        <v>1813.74</v>
      </c>
      <c r="AN24" s="28">
        <v>752.38</v>
      </c>
      <c r="AO24" s="28">
        <v>392.27</v>
      </c>
      <c r="AP24" s="28">
        <v>662.46</v>
      </c>
      <c r="AQ24" s="28">
        <v>257.48</v>
      </c>
      <c r="AR24" s="28">
        <v>950.65</v>
      </c>
      <c r="AS24" s="28">
        <v>754</v>
      </c>
      <c r="AT24" s="28">
        <v>541.78</v>
      </c>
      <c r="AU24" s="28">
        <v>595.09</v>
      </c>
      <c r="AV24" s="28">
        <v>275.37</v>
      </c>
      <c r="AW24" s="28">
        <v>404.07</v>
      </c>
      <c r="AX24" s="28">
        <v>3231.02</v>
      </c>
      <c r="AY24" s="28">
        <v>0</v>
      </c>
      <c r="AZ24" s="28">
        <v>1093.8399999999999</v>
      </c>
      <c r="BA24" s="28">
        <v>646.02</v>
      </c>
      <c r="BB24" s="28">
        <v>757.64</v>
      </c>
      <c r="BC24" s="28">
        <v>297.43</v>
      </c>
      <c r="BD24" s="28">
        <v>0.55000000000000004</v>
      </c>
      <c r="BE24" s="28">
        <v>0.25</v>
      </c>
      <c r="BF24" s="28">
        <v>0.14000000000000001</v>
      </c>
      <c r="BG24" s="28">
        <v>0.31</v>
      </c>
      <c r="BH24" s="28">
        <v>0.35</v>
      </c>
      <c r="BI24" s="28">
        <v>1.63</v>
      </c>
      <c r="BJ24" s="28">
        <v>0</v>
      </c>
      <c r="BK24" s="28">
        <v>4.7300000000000004</v>
      </c>
      <c r="BL24" s="28">
        <v>0</v>
      </c>
      <c r="BM24" s="28">
        <v>1.43</v>
      </c>
      <c r="BN24" s="28">
        <v>0.01</v>
      </c>
      <c r="BO24" s="28">
        <v>0</v>
      </c>
      <c r="BP24" s="28">
        <v>0</v>
      </c>
      <c r="BQ24" s="28">
        <v>0.32</v>
      </c>
      <c r="BR24" s="28">
        <v>0.49</v>
      </c>
      <c r="BS24" s="28">
        <v>4</v>
      </c>
      <c r="BT24" s="28">
        <v>0</v>
      </c>
      <c r="BU24" s="28">
        <v>0</v>
      </c>
      <c r="BV24" s="28">
        <v>1.44</v>
      </c>
      <c r="BW24" s="28">
        <v>0.04</v>
      </c>
      <c r="BX24" s="28">
        <v>0</v>
      </c>
      <c r="BY24" s="28">
        <v>0</v>
      </c>
      <c r="BZ24" s="28">
        <v>0</v>
      </c>
      <c r="CA24" s="28">
        <v>0</v>
      </c>
      <c r="CB24" s="28">
        <v>448.23</v>
      </c>
      <c r="CD24" s="28">
        <v>121.17</v>
      </c>
      <c r="CF24" s="28">
        <v>0</v>
      </c>
      <c r="CG24" s="28">
        <v>0</v>
      </c>
      <c r="CH24" s="28">
        <v>0</v>
      </c>
      <c r="CI24" s="28">
        <v>0</v>
      </c>
      <c r="CJ24" s="28">
        <v>0</v>
      </c>
      <c r="CK24" s="28">
        <v>0</v>
      </c>
      <c r="CL24" s="28">
        <v>0</v>
      </c>
      <c r="CM24" s="28">
        <v>0</v>
      </c>
      <c r="CN24" s="28">
        <v>0</v>
      </c>
      <c r="CO24" s="28">
        <v>15</v>
      </c>
      <c r="CP24" s="28">
        <v>1.25</v>
      </c>
    </row>
    <row r="25" spans="1:94" x14ac:dyDescent="0.25">
      <c r="B25" s="23" t="s">
        <v>103</v>
      </c>
    </row>
    <row r="26" spans="1:94" x14ac:dyDescent="0.25">
      <c r="B26" s="23" t="s">
        <v>90</v>
      </c>
    </row>
    <row r="27" spans="1:94" s="26" customFormat="1" x14ac:dyDescent="0.25">
      <c r="A27" s="26" t="str">
        <f>"63"</f>
        <v>63</v>
      </c>
      <c r="B27" s="27" t="s">
        <v>104</v>
      </c>
      <c r="C27" s="26" t="str">
        <f>"100"</f>
        <v>100</v>
      </c>
      <c r="D27" s="26">
        <v>13.94</v>
      </c>
      <c r="E27" s="26">
        <v>12.85</v>
      </c>
      <c r="F27" s="26">
        <v>15.64</v>
      </c>
      <c r="G27" s="26">
        <v>0.13</v>
      </c>
      <c r="H27" s="26">
        <v>6.13</v>
      </c>
      <c r="I27" s="26">
        <v>221.55536190476232</v>
      </c>
      <c r="J27" s="26">
        <v>5.65</v>
      </c>
      <c r="K27" s="26">
        <v>0.12</v>
      </c>
      <c r="L27" s="26">
        <v>0</v>
      </c>
      <c r="M27" s="26">
        <v>0</v>
      </c>
      <c r="N27" s="26">
        <v>0.18</v>
      </c>
      <c r="O27" s="26">
        <v>5.93</v>
      </c>
      <c r="P27" s="26">
        <v>0.03</v>
      </c>
      <c r="Q27" s="26">
        <v>0</v>
      </c>
      <c r="R27" s="26">
        <v>0</v>
      </c>
      <c r="S27" s="26">
        <v>0</v>
      </c>
      <c r="T27" s="26">
        <v>0.83</v>
      </c>
      <c r="U27" s="26">
        <v>49.67</v>
      </c>
      <c r="V27" s="26">
        <v>120.95</v>
      </c>
      <c r="W27" s="26">
        <v>10.43</v>
      </c>
      <c r="X27" s="26">
        <v>11.04</v>
      </c>
      <c r="Y27" s="26">
        <v>101.96</v>
      </c>
      <c r="Z27" s="26">
        <v>0.99</v>
      </c>
      <c r="AA27" s="26">
        <v>46.46</v>
      </c>
      <c r="AB27" s="26">
        <v>20.11</v>
      </c>
      <c r="AC27" s="26">
        <v>81.84</v>
      </c>
      <c r="AD27" s="26">
        <v>0.4</v>
      </c>
      <c r="AE27" s="26">
        <v>0.04</v>
      </c>
      <c r="AF27" s="26">
        <v>0.09</v>
      </c>
      <c r="AG27" s="26">
        <v>4.34</v>
      </c>
      <c r="AH27" s="26">
        <v>8.82</v>
      </c>
      <c r="AI27" s="26">
        <v>0.51</v>
      </c>
      <c r="AJ27" s="26">
        <v>0</v>
      </c>
      <c r="AK27" s="26">
        <v>50.45</v>
      </c>
      <c r="AL27" s="26">
        <v>52.42</v>
      </c>
      <c r="AM27" s="26">
        <v>80.66</v>
      </c>
      <c r="AN27" s="26">
        <v>27.3</v>
      </c>
      <c r="AO27" s="26">
        <v>15.94</v>
      </c>
      <c r="AP27" s="26">
        <v>32.229999999999997</v>
      </c>
      <c r="AQ27" s="26">
        <v>12.89</v>
      </c>
      <c r="AR27" s="26">
        <v>57.03</v>
      </c>
      <c r="AS27" s="26">
        <v>35.630000000000003</v>
      </c>
      <c r="AT27" s="26">
        <v>49.06</v>
      </c>
      <c r="AU27" s="26">
        <v>41.49</v>
      </c>
      <c r="AV27" s="26">
        <v>21.93</v>
      </c>
      <c r="AW27" s="26">
        <v>37.729999999999997</v>
      </c>
      <c r="AX27" s="26">
        <v>313.92</v>
      </c>
      <c r="AY27" s="26">
        <v>0</v>
      </c>
      <c r="AZ27" s="26">
        <v>102.33</v>
      </c>
      <c r="BA27" s="26">
        <v>45.43</v>
      </c>
      <c r="BB27" s="26">
        <v>30.3</v>
      </c>
      <c r="BC27" s="26">
        <v>23.37</v>
      </c>
      <c r="BD27" s="26">
        <v>0.16</v>
      </c>
      <c r="BE27" s="26">
        <v>0.03</v>
      </c>
      <c r="BF27" s="26">
        <v>0.03</v>
      </c>
      <c r="BG27" s="26">
        <v>0.08</v>
      </c>
      <c r="BH27" s="26">
        <v>0.1</v>
      </c>
      <c r="BI27" s="26">
        <v>0.33</v>
      </c>
      <c r="BJ27" s="26">
        <v>0</v>
      </c>
      <c r="BK27" s="26">
        <v>1.05</v>
      </c>
      <c r="BL27" s="26">
        <v>0</v>
      </c>
      <c r="BM27" s="26">
        <v>0.32</v>
      </c>
      <c r="BN27" s="26">
        <v>0</v>
      </c>
      <c r="BO27" s="26">
        <v>0</v>
      </c>
      <c r="BP27" s="26">
        <v>0</v>
      </c>
      <c r="BQ27" s="26">
        <v>0.04</v>
      </c>
      <c r="BR27" s="26">
        <v>0.12</v>
      </c>
      <c r="BS27" s="26">
        <v>0.96</v>
      </c>
      <c r="BT27" s="26">
        <v>0</v>
      </c>
      <c r="BU27" s="26">
        <v>0</v>
      </c>
      <c r="BV27" s="26">
        <v>0.09</v>
      </c>
      <c r="BW27" s="26">
        <v>0.01</v>
      </c>
      <c r="BX27" s="26">
        <v>0</v>
      </c>
      <c r="BY27" s="26">
        <v>0</v>
      </c>
      <c r="BZ27" s="26">
        <v>0</v>
      </c>
      <c r="CA27" s="26">
        <v>0</v>
      </c>
      <c r="CB27" s="26">
        <v>72.37</v>
      </c>
      <c r="CD27" s="26">
        <v>49.81</v>
      </c>
      <c r="CF27" s="26">
        <v>0</v>
      </c>
      <c r="CG27" s="26">
        <v>0</v>
      </c>
      <c r="CH27" s="26">
        <v>0</v>
      </c>
      <c r="CI27" s="26">
        <v>0</v>
      </c>
      <c r="CJ27" s="26">
        <v>0</v>
      </c>
      <c r="CK27" s="26">
        <v>0</v>
      </c>
      <c r="CL27" s="26">
        <v>0</v>
      </c>
      <c r="CM27" s="26">
        <v>0</v>
      </c>
      <c r="CN27" s="26">
        <v>0</v>
      </c>
      <c r="CO27" s="26">
        <v>0</v>
      </c>
      <c r="CP27" s="26">
        <v>0</v>
      </c>
    </row>
    <row r="28" spans="1:94" s="26" customFormat="1" x14ac:dyDescent="0.25">
      <c r="A28" s="26" t="str">
        <f>"3/4"</f>
        <v>3/4</v>
      </c>
      <c r="B28" s="27" t="s">
        <v>105</v>
      </c>
      <c r="C28" s="26" t="str">
        <f>"180"</f>
        <v>180</v>
      </c>
      <c r="D28" s="26">
        <v>5.48</v>
      </c>
      <c r="E28" s="26">
        <v>0.04</v>
      </c>
      <c r="F28" s="26">
        <v>4.62</v>
      </c>
      <c r="G28" s="26">
        <v>1.43</v>
      </c>
      <c r="H28" s="26">
        <v>28.61</v>
      </c>
      <c r="I28" s="26">
        <v>170.67961259999998</v>
      </c>
      <c r="J28" s="26">
        <v>2.38</v>
      </c>
      <c r="K28" s="26">
        <v>0.1</v>
      </c>
      <c r="L28" s="26">
        <v>0</v>
      </c>
      <c r="M28" s="26">
        <v>0</v>
      </c>
      <c r="N28" s="26">
        <v>0.66</v>
      </c>
      <c r="O28" s="26">
        <v>23.21</v>
      </c>
      <c r="P28" s="26">
        <v>4.7300000000000004</v>
      </c>
      <c r="Q28" s="26">
        <v>0</v>
      </c>
      <c r="R28" s="26">
        <v>0</v>
      </c>
      <c r="S28" s="26">
        <v>0</v>
      </c>
      <c r="T28" s="26">
        <v>1.26</v>
      </c>
      <c r="U28" s="26">
        <v>174.43</v>
      </c>
      <c r="V28" s="26">
        <v>167.28</v>
      </c>
      <c r="W28" s="26">
        <v>11.21</v>
      </c>
      <c r="X28" s="26">
        <v>83.88</v>
      </c>
      <c r="Y28" s="26">
        <v>123.79</v>
      </c>
      <c r="Z28" s="26">
        <v>2.89</v>
      </c>
      <c r="AA28" s="26">
        <v>18</v>
      </c>
      <c r="AB28" s="26">
        <v>16.12</v>
      </c>
      <c r="AC28" s="26">
        <v>21.13</v>
      </c>
      <c r="AD28" s="26">
        <v>0.4</v>
      </c>
      <c r="AE28" s="26">
        <v>0.16</v>
      </c>
      <c r="AF28" s="26">
        <v>0.08</v>
      </c>
      <c r="AG28" s="26">
        <v>1.58</v>
      </c>
      <c r="AH28" s="26">
        <v>3.18</v>
      </c>
      <c r="AI28" s="26">
        <v>0</v>
      </c>
      <c r="AJ28" s="26">
        <v>0</v>
      </c>
      <c r="AK28" s="26">
        <v>1.85</v>
      </c>
      <c r="AL28" s="26">
        <v>1.81</v>
      </c>
      <c r="AM28" s="26">
        <v>325.33</v>
      </c>
      <c r="AN28" s="26">
        <v>231.04</v>
      </c>
      <c r="AO28" s="26">
        <v>139.05000000000001</v>
      </c>
      <c r="AP28" s="26">
        <v>174.94</v>
      </c>
      <c r="AQ28" s="26">
        <v>79.69</v>
      </c>
      <c r="AR28" s="26">
        <v>257.7</v>
      </c>
      <c r="AS28" s="26">
        <v>252.25</v>
      </c>
      <c r="AT28" s="26">
        <v>485.19</v>
      </c>
      <c r="AU28" s="26">
        <v>478.78</v>
      </c>
      <c r="AV28" s="26">
        <v>131.19999999999999</v>
      </c>
      <c r="AW28" s="26">
        <v>312.23</v>
      </c>
      <c r="AX28" s="26">
        <v>982.99</v>
      </c>
      <c r="AY28" s="26">
        <v>0</v>
      </c>
      <c r="AZ28" s="26">
        <v>218.21</v>
      </c>
      <c r="BA28" s="26">
        <v>264.27999999999997</v>
      </c>
      <c r="BB28" s="26">
        <v>187.69</v>
      </c>
      <c r="BC28" s="26">
        <v>143.06</v>
      </c>
      <c r="BD28" s="26">
        <v>0.12</v>
      </c>
      <c r="BE28" s="26">
        <v>0.05</v>
      </c>
      <c r="BF28" s="26">
        <v>0.03</v>
      </c>
      <c r="BG28" s="26">
        <v>7.0000000000000007E-2</v>
      </c>
      <c r="BH28" s="26">
        <v>0.08</v>
      </c>
      <c r="BI28" s="26">
        <v>0.35</v>
      </c>
      <c r="BJ28" s="26">
        <v>0</v>
      </c>
      <c r="BK28" s="26">
        <v>1.2</v>
      </c>
      <c r="BL28" s="26">
        <v>0</v>
      </c>
      <c r="BM28" s="26">
        <v>0.32</v>
      </c>
      <c r="BN28" s="26">
        <v>0</v>
      </c>
      <c r="BO28" s="26">
        <v>0</v>
      </c>
      <c r="BP28" s="26">
        <v>0</v>
      </c>
      <c r="BQ28" s="26">
        <v>7.0000000000000007E-2</v>
      </c>
      <c r="BR28" s="26">
        <v>0.11</v>
      </c>
      <c r="BS28" s="26">
        <v>1.26</v>
      </c>
      <c r="BT28" s="26">
        <v>0.01</v>
      </c>
      <c r="BU28" s="26">
        <v>0</v>
      </c>
      <c r="BV28" s="26">
        <v>0.49</v>
      </c>
      <c r="BW28" s="26">
        <v>0.05</v>
      </c>
      <c r="BX28" s="26">
        <v>0</v>
      </c>
      <c r="BY28" s="26">
        <v>0</v>
      </c>
      <c r="BZ28" s="26">
        <v>0</v>
      </c>
      <c r="CA28" s="26">
        <v>0</v>
      </c>
      <c r="CB28" s="26">
        <v>151.30000000000001</v>
      </c>
      <c r="CD28" s="26">
        <v>20.69</v>
      </c>
      <c r="CF28" s="26">
        <v>0</v>
      </c>
      <c r="CG28" s="26">
        <v>0</v>
      </c>
      <c r="CH28" s="26">
        <v>0</v>
      </c>
      <c r="CI28" s="26">
        <v>0</v>
      </c>
      <c r="CJ28" s="26">
        <v>0</v>
      </c>
      <c r="CK28" s="26">
        <v>0</v>
      </c>
      <c r="CL28" s="26">
        <v>0</v>
      </c>
      <c r="CM28" s="26">
        <v>0</v>
      </c>
      <c r="CN28" s="26">
        <v>0</v>
      </c>
      <c r="CO28" s="26">
        <v>0</v>
      </c>
      <c r="CP28" s="26">
        <v>0.45</v>
      </c>
    </row>
    <row r="29" spans="1:94" s="26" customFormat="1" x14ac:dyDescent="0.25">
      <c r="A29" s="26" t="str">
        <f>"300"</f>
        <v>300</v>
      </c>
      <c r="B29" s="27" t="s">
        <v>93</v>
      </c>
      <c r="C29" s="26" t="str">
        <f>"200"</f>
        <v>200</v>
      </c>
      <c r="D29" s="26">
        <v>0.1</v>
      </c>
      <c r="E29" s="26">
        <v>0</v>
      </c>
      <c r="F29" s="26">
        <v>0.02</v>
      </c>
      <c r="G29" s="26">
        <v>0.02</v>
      </c>
      <c r="H29" s="26">
        <v>14.74</v>
      </c>
      <c r="I29" s="26">
        <v>56.544170000000001</v>
      </c>
      <c r="J29" s="26">
        <v>0</v>
      </c>
      <c r="K29" s="26">
        <v>0</v>
      </c>
      <c r="L29" s="26">
        <v>0</v>
      </c>
      <c r="M29" s="26">
        <v>0</v>
      </c>
      <c r="N29" s="26">
        <v>14.69</v>
      </c>
      <c r="O29" s="26">
        <v>0</v>
      </c>
      <c r="P29" s="26">
        <v>0.05</v>
      </c>
      <c r="Q29" s="26">
        <v>0</v>
      </c>
      <c r="R29" s="26">
        <v>0</v>
      </c>
      <c r="S29" s="26">
        <v>0</v>
      </c>
      <c r="T29" s="26">
        <v>0.04</v>
      </c>
      <c r="U29" s="26">
        <v>0.15</v>
      </c>
      <c r="V29" s="26">
        <v>0.45</v>
      </c>
      <c r="W29" s="26">
        <v>0.44</v>
      </c>
      <c r="X29" s="26">
        <v>0</v>
      </c>
      <c r="Y29" s="26">
        <v>0</v>
      </c>
      <c r="Z29" s="26">
        <v>0.04</v>
      </c>
      <c r="AA29" s="26">
        <v>0</v>
      </c>
      <c r="AB29" s="26">
        <v>0</v>
      </c>
      <c r="AC29" s="26">
        <v>0</v>
      </c>
      <c r="AD29" s="26">
        <v>0</v>
      </c>
      <c r="AE29" s="26">
        <v>0</v>
      </c>
      <c r="AF29" s="26">
        <v>0</v>
      </c>
      <c r="AG29" s="26">
        <v>0</v>
      </c>
      <c r="AH29" s="26">
        <v>0</v>
      </c>
      <c r="AI29" s="26">
        <v>0</v>
      </c>
      <c r="AJ29" s="26">
        <v>0</v>
      </c>
      <c r="AK29" s="26">
        <v>0</v>
      </c>
      <c r="AL29" s="26">
        <v>0</v>
      </c>
      <c r="AM29" s="26">
        <v>0</v>
      </c>
      <c r="AN29" s="26">
        <v>0</v>
      </c>
      <c r="AO29" s="26">
        <v>0</v>
      </c>
      <c r="AP29" s="26">
        <v>0</v>
      </c>
      <c r="AQ29" s="26">
        <v>0</v>
      </c>
      <c r="AR29" s="26">
        <v>0</v>
      </c>
      <c r="AS29" s="26">
        <v>0</v>
      </c>
      <c r="AT29" s="26">
        <v>0</v>
      </c>
      <c r="AU29" s="26">
        <v>0</v>
      </c>
      <c r="AV29" s="26">
        <v>0</v>
      </c>
      <c r="AW29" s="26">
        <v>0</v>
      </c>
      <c r="AX29" s="26">
        <v>0</v>
      </c>
      <c r="AY29" s="26">
        <v>0</v>
      </c>
      <c r="AZ29" s="26">
        <v>0</v>
      </c>
      <c r="BA29" s="26">
        <v>0</v>
      </c>
      <c r="BB29" s="26">
        <v>0</v>
      </c>
      <c r="BC29" s="26">
        <v>0</v>
      </c>
      <c r="BD29" s="26">
        <v>0</v>
      </c>
      <c r="BE29" s="26">
        <v>0</v>
      </c>
      <c r="BF29" s="26">
        <v>0</v>
      </c>
      <c r="BG29" s="26">
        <v>0</v>
      </c>
      <c r="BH29" s="26">
        <v>0</v>
      </c>
      <c r="BI29" s="26">
        <v>0</v>
      </c>
      <c r="BJ29" s="26">
        <v>0</v>
      </c>
      <c r="BK29" s="26">
        <v>0</v>
      </c>
      <c r="BL29" s="26">
        <v>0</v>
      </c>
      <c r="BM29" s="26">
        <v>0</v>
      </c>
      <c r="BN29" s="26">
        <v>0</v>
      </c>
      <c r="BO29" s="26">
        <v>0</v>
      </c>
      <c r="BP29" s="26">
        <v>0</v>
      </c>
      <c r="BQ29" s="26">
        <v>0</v>
      </c>
      <c r="BR29" s="26">
        <v>0</v>
      </c>
      <c r="BS29" s="26">
        <v>0</v>
      </c>
      <c r="BT29" s="26">
        <v>0</v>
      </c>
      <c r="BU29" s="26">
        <v>0</v>
      </c>
      <c r="BV29" s="26">
        <v>0</v>
      </c>
      <c r="BW29" s="26">
        <v>0</v>
      </c>
      <c r="BX29" s="26">
        <v>0</v>
      </c>
      <c r="BY29" s="26">
        <v>0</v>
      </c>
      <c r="BZ29" s="26">
        <v>0</v>
      </c>
      <c r="CA29" s="26">
        <v>0</v>
      </c>
      <c r="CB29" s="26">
        <v>200.06</v>
      </c>
      <c r="CD29" s="26">
        <v>0</v>
      </c>
      <c r="CF29" s="26">
        <v>0</v>
      </c>
      <c r="CG29" s="26">
        <v>0</v>
      </c>
      <c r="CH29" s="26">
        <v>0</v>
      </c>
      <c r="CI29" s="26">
        <v>0</v>
      </c>
      <c r="CJ29" s="26">
        <v>0</v>
      </c>
      <c r="CK29" s="26">
        <v>0</v>
      </c>
      <c r="CL29" s="26">
        <v>0</v>
      </c>
      <c r="CM29" s="26">
        <v>0</v>
      </c>
      <c r="CN29" s="26">
        <v>0</v>
      </c>
      <c r="CO29" s="26">
        <v>15</v>
      </c>
      <c r="CP29" s="26">
        <v>0</v>
      </c>
    </row>
    <row r="30" spans="1:94" s="26" customFormat="1" ht="47.25" x14ac:dyDescent="0.25">
      <c r="A30" s="26" t="str">
        <f>"18/1"</f>
        <v>18/1</v>
      </c>
      <c r="B30" s="27" t="s">
        <v>106</v>
      </c>
      <c r="C30" s="26" t="str">
        <f>"100"</f>
        <v>100</v>
      </c>
      <c r="D30" s="26">
        <v>1.3</v>
      </c>
      <c r="E30" s="26">
        <v>0</v>
      </c>
      <c r="F30" s="26">
        <v>5.95</v>
      </c>
      <c r="G30" s="26">
        <v>5.95</v>
      </c>
      <c r="H30" s="26">
        <v>21.27</v>
      </c>
      <c r="I30" s="26">
        <v>135.98244799999998</v>
      </c>
      <c r="J30" s="26">
        <v>0.75</v>
      </c>
      <c r="K30" s="26">
        <v>3.9</v>
      </c>
      <c r="L30" s="26">
        <v>0</v>
      </c>
      <c r="M30" s="26">
        <v>0</v>
      </c>
      <c r="N30" s="26">
        <v>18.77</v>
      </c>
      <c r="O30" s="26">
        <v>0.15</v>
      </c>
      <c r="P30" s="26">
        <v>2.35</v>
      </c>
      <c r="Q30" s="26">
        <v>0</v>
      </c>
      <c r="R30" s="26">
        <v>0</v>
      </c>
      <c r="S30" s="26">
        <v>0.22</v>
      </c>
      <c r="T30" s="26">
        <v>1.31</v>
      </c>
      <c r="U30" s="26">
        <v>15.24</v>
      </c>
      <c r="V30" s="26">
        <v>145.07</v>
      </c>
      <c r="W30" s="26">
        <v>19.61</v>
      </c>
      <c r="X30" s="26">
        <v>27.56</v>
      </c>
      <c r="Y30" s="26">
        <v>40</v>
      </c>
      <c r="Z30" s="26">
        <v>0.51</v>
      </c>
      <c r="AA30" s="26">
        <v>0</v>
      </c>
      <c r="AB30" s="26">
        <v>8702.4</v>
      </c>
      <c r="AC30" s="26">
        <v>1480</v>
      </c>
      <c r="AD30" s="26">
        <v>2.94</v>
      </c>
      <c r="AE30" s="26">
        <v>0.04</v>
      </c>
      <c r="AF30" s="26">
        <v>0.05</v>
      </c>
      <c r="AG30" s="26">
        <v>0.73</v>
      </c>
      <c r="AH30" s="26">
        <v>0.81</v>
      </c>
      <c r="AI30" s="26">
        <v>3.63</v>
      </c>
      <c r="AJ30" s="26">
        <v>0</v>
      </c>
      <c r="AK30" s="26">
        <v>0</v>
      </c>
      <c r="AL30" s="26">
        <v>0</v>
      </c>
      <c r="AM30" s="26">
        <v>31.91</v>
      </c>
      <c r="AN30" s="26">
        <v>27.56</v>
      </c>
      <c r="AO30" s="26">
        <v>6.53</v>
      </c>
      <c r="AP30" s="26">
        <v>23.21</v>
      </c>
      <c r="AQ30" s="26">
        <v>5.8</v>
      </c>
      <c r="AR30" s="26">
        <v>22.48</v>
      </c>
      <c r="AS30" s="26">
        <v>34.81</v>
      </c>
      <c r="AT30" s="26">
        <v>29.73</v>
      </c>
      <c r="AU30" s="26">
        <v>97.9</v>
      </c>
      <c r="AV30" s="26">
        <v>10.15</v>
      </c>
      <c r="AW30" s="26">
        <v>21.03</v>
      </c>
      <c r="AX30" s="26">
        <v>170.42</v>
      </c>
      <c r="AY30" s="26">
        <v>0</v>
      </c>
      <c r="AZ30" s="26">
        <v>21.76</v>
      </c>
      <c r="BA30" s="26">
        <v>23.93</v>
      </c>
      <c r="BB30" s="26">
        <v>13.05</v>
      </c>
      <c r="BC30" s="26">
        <v>8.6999999999999993</v>
      </c>
      <c r="BD30" s="26">
        <v>0</v>
      </c>
      <c r="BE30" s="26">
        <v>0</v>
      </c>
      <c r="BF30" s="26">
        <v>0</v>
      </c>
      <c r="BG30" s="26">
        <v>0</v>
      </c>
      <c r="BH30" s="26">
        <v>0</v>
      </c>
      <c r="BI30" s="26">
        <v>0</v>
      </c>
      <c r="BJ30" s="26">
        <v>0</v>
      </c>
      <c r="BK30" s="26">
        <v>0.36</v>
      </c>
      <c r="BL30" s="26">
        <v>0</v>
      </c>
      <c r="BM30" s="26">
        <v>0.24</v>
      </c>
      <c r="BN30" s="26">
        <v>0.02</v>
      </c>
      <c r="BO30" s="26">
        <v>0.04</v>
      </c>
      <c r="BP30" s="26">
        <v>0</v>
      </c>
      <c r="BQ30" s="26">
        <v>0</v>
      </c>
      <c r="BR30" s="26">
        <v>0</v>
      </c>
      <c r="BS30" s="26">
        <v>1.39</v>
      </c>
      <c r="BT30" s="26">
        <v>0</v>
      </c>
      <c r="BU30" s="26">
        <v>0</v>
      </c>
      <c r="BV30" s="26">
        <v>3.47</v>
      </c>
      <c r="BW30" s="26">
        <v>0</v>
      </c>
      <c r="BX30" s="26">
        <v>0</v>
      </c>
      <c r="BY30" s="26">
        <v>0</v>
      </c>
      <c r="BZ30" s="26">
        <v>0</v>
      </c>
      <c r="CA30" s="26">
        <v>0</v>
      </c>
      <c r="CB30" s="26">
        <v>68.930000000000007</v>
      </c>
      <c r="CD30" s="26">
        <v>1450.4</v>
      </c>
      <c r="CF30" s="26">
        <v>0</v>
      </c>
      <c r="CG30" s="26">
        <v>0</v>
      </c>
      <c r="CH30" s="26">
        <v>0</v>
      </c>
      <c r="CI30" s="26">
        <v>0</v>
      </c>
      <c r="CJ30" s="26">
        <v>0</v>
      </c>
      <c r="CK30" s="26">
        <v>0</v>
      </c>
      <c r="CL30" s="26">
        <v>0</v>
      </c>
      <c r="CM30" s="26">
        <v>0</v>
      </c>
      <c r="CN30" s="26">
        <v>0</v>
      </c>
      <c r="CO30" s="26">
        <v>1</v>
      </c>
      <c r="CP30" s="26">
        <v>0</v>
      </c>
    </row>
    <row r="31" spans="1:94" s="24" customFormat="1" x14ac:dyDescent="0.25">
      <c r="A31" s="24" t="str">
        <f>"-"</f>
        <v>-</v>
      </c>
      <c r="B31" s="25" t="s">
        <v>95</v>
      </c>
      <c r="C31" s="24" t="str">
        <f>"45"</f>
        <v>45</v>
      </c>
      <c r="D31" s="24">
        <v>2.98</v>
      </c>
      <c r="E31" s="24">
        <v>0</v>
      </c>
      <c r="F31" s="24">
        <v>0.3</v>
      </c>
      <c r="G31" s="24">
        <v>0.3</v>
      </c>
      <c r="H31" s="24">
        <v>21.11</v>
      </c>
      <c r="I31" s="24">
        <v>100.75545</v>
      </c>
      <c r="J31" s="24">
        <v>0</v>
      </c>
      <c r="K31" s="24">
        <v>0</v>
      </c>
      <c r="L31" s="24">
        <v>0</v>
      </c>
      <c r="M31" s="24">
        <v>0</v>
      </c>
      <c r="N31" s="24">
        <v>0.5</v>
      </c>
      <c r="O31" s="24">
        <v>20.52</v>
      </c>
      <c r="P31" s="24">
        <v>0.09</v>
      </c>
      <c r="Q31" s="24">
        <v>0</v>
      </c>
      <c r="R31" s="24">
        <v>0</v>
      </c>
      <c r="S31" s="24">
        <v>0</v>
      </c>
      <c r="T31" s="24">
        <v>0.81</v>
      </c>
      <c r="U31" s="24">
        <v>0</v>
      </c>
      <c r="V31" s="24">
        <v>0</v>
      </c>
      <c r="W31" s="24">
        <v>0</v>
      </c>
      <c r="X31" s="24">
        <v>0</v>
      </c>
      <c r="Y31" s="24">
        <v>0</v>
      </c>
      <c r="Z31" s="24">
        <v>0</v>
      </c>
      <c r="AA31" s="24">
        <v>0</v>
      </c>
      <c r="AB31" s="24">
        <v>0</v>
      </c>
      <c r="AC31" s="24">
        <v>0</v>
      </c>
      <c r="AD31" s="24">
        <v>0</v>
      </c>
      <c r="AE31" s="24">
        <v>0</v>
      </c>
      <c r="AF31" s="24">
        <v>0</v>
      </c>
      <c r="AG31" s="24">
        <v>0</v>
      </c>
      <c r="AH31" s="24">
        <v>0</v>
      </c>
      <c r="AI31" s="24">
        <v>0</v>
      </c>
      <c r="AJ31" s="24">
        <v>0</v>
      </c>
      <c r="AK31" s="24">
        <v>0</v>
      </c>
      <c r="AL31" s="24">
        <v>0</v>
      </c>
      <c r="AM31" s="24">
        <v>229.03</v>
      </c>
      <c r="AN31" s="24">
        <v>75.95</v>
      </c>
      <c r="AO31" s="24">
        <v>45.02</v>
      </c>
      <c r="AP31" s="24">
        <v>90.05</v>
      </c>
      <c r="AQ31" s="24">
        <v>34.06</v>
      </c>
      <c r="AR31" s="24">
        <v>162.86000000000001</v>
      </c>
      <c r="AS31" s="24">
        <v>101.01</v>
      </c>
      <c r="AT31" s="24">
        <v>140.94</v>
      </c>
      <c r="AU31" s="24">
        <v>116.28</v>
      </c>
      <c r="AV31" s="24">
        <v>61.07</v>
      </c>
      <c r="AW31" s="24">
        <v>108.05</v>
      </c>
      <c r="AX31" s="24">
        <v>903.58</v>
      </c>
      <c r="AY31" s="24">
        <v>0</v>
      </c>
      <c r="AZ31" s="24">
        <v>294.41000000000003</v>
      </c>
      <c r="BA31" s="24">
        <v>128.02000000000001</v>
      </c>
      <c r="BB31" s="24">
        <v>84.96</v>
      </c>
      <c r="BC31" s="24">
        <v>67.34</v>
      </c>
      <c r="BD31" s="24">
        <v>0</v>
      </c>
      <c r="BE31" s="24">
        <v>0</v>
      </c>
      <c r="BF31" s="24">
        <v>0</v>
      </c>
      <c r="BG31" s="24">
        <v>0</v>
      </c>
      <c r="BH31" s="24">
        <v>0</v>
      </c>
      <c r="BI31" s="24">
        <v>0</v>
      </c>
      <c r="BJ31" s="24">
        <v>0</v>
      </c>
      <c r="BK31" s="24">
        <v>0.04</v>
      </c>
      <c r="BL31" s="24">
        <v>0</v>
      </c>
      <c r="BM31" s="24">
        <v>0</v>
      </c>
      <c r="BN31" s="24">
        <v>0</v>
      </c>
      <c r="BO31" s="24">
        <v>0</v>
      </c>
      <c r="BP31" s="24">
        <v>0</v>
      </c>
      <c r="BQ31" s="24">
        <v>0</v>
      </c>
      <c r="BR31" s="24">
        <v>0</v>
      </c>
      <c r="BS31" s="24">
        <v>0.03</v>
      </c>
      <c r="BT31" s="24">
        <v>0</v>
      </c>
      <c r="BU31" s="24">
        <v>0</v>
      </c>
      <c r="BV31" s="24">
        <v>0.12</v>
      </c>
      <c r="BW31" s="24">
        <v>0.01</v>
      </c>
      <c r="BX31" s="24">
        <v>0</v>
      </c>
      <c r="BY31" s="24">
        <v>0</v>
      </c>
      <c r="BZ31" s="24">
        <v>0</v>
      </c>
      <c r="CA31" s="24">
        <v>0</v>
      </c>
      <c r="CB31" s="24">
        <v>17.600000000000001</v>
      </c>
      <c r="CD31" s="24">
        <v>0</v>
      </c>
      <c r="CF31" s="24">
        <v>0</v>
      </c>
      <c r="CG31" s="24">
        <v>0</v>
      </c>
      <c r="CH31" s="24">
        <v>0</v>
      </c>
      <c r="CI31" s="24">
        <v>0</v>
      </c>
      <c r="CJ31" s="24">
        <v>0</v>
      </c>
      <c r="CK31" s="24">
        <v>0</v>
      </c>
      <c r="CL31" s="24">
        <v>0</v>
      </c>
      <c r="CM31" s="24">
        <v>0</v>
      </c>
      <c r="CN31" s="24">
        <v>0</v>
      </c>
      <c r="CO31" s="24">
        <v>0</v>
      </c>
      <c r="CP31" s="24">
        <v>0</v>
      </c>
    </row>
    <row r="32" spans="1:94" s="28" customFormat="1" x14ac:dyDescent="0.25">
      <c r="B32" s="29" t="s">
        <v>97</v>
      </c>
      <c r="C32" s="28">
        <v>625</v>
      </c>
      <c r="D32" s="28">
        <v>23.79</v>
      </c>
      <c r="E32" s="28">
        <v>12.89</v>
      </c>
      <c r="F32" s="28">
        <v>26.53</v>
      </c>
      <c r="G32" s="28">
        <v>7.82</v>
      </c>
      <c r="H32" s="28">
        <v>91.85</v>
      </c>
      <c r="I32" s="28">
        <v>685.52</v>
      </c>
      <c r="J32" s="28">
        <v>8.7899999999999991</v>
      </c>
      <c r="K32" s="28">
        <v>4.12</v>
      </c>
      <c r="L32" s="28">
        <v>0</v>
      </c>
      <c r="M32" s="28">
        <v>0</v>
      </c>
      <c r="N32" s="28">
        <v>34.799999999999997</v>
      </c>
      <c r="O32" s="28">
        <v>49.8</v>
      </c>
      <c r="P32" s="28">
        <v>7.25</v>
      </c>
      <c r="Q32" s="28">
        <v>0</v>
      </c>
      <c r="R32" s="28">
        <v>0</v>
      </c>
      <c r="S32" s="28">
        <v>0.22</v>
      </c>
      <c r="T32" s="28">
        <v>4.26</v>
      </c>
      <c r="U32" s="28">
        <v>239.49</v>
      </c>
      <c r="V32" s="28">
        <v>433.74</v>
      </c>
      <c r="W32" s="28">
        <v>41.68</v>
      </c>
      <c r="X32" s="28">
        <v>122.48</v>
      </c>
      <c r="Y32" s="28">
        <v>265.75</v>
      </c>
      <c r="Z32" s="28">
        <v>4.43</v>
      </c>
      <c r="AA32" s="28">
        <v>64.459999999999994</v>
      </c>
      <c r="AB32" s="28">
        <v>8738.6299999999992</v>
      </c>
      <c r="AC32" s="28">
        <v>1582.97</v>
      </c>
      <c r="AD32" s="28">
        <v>3.73</v>
      </c>
      <c r="AE32" s="28">
        <v>0.24</v>
      </c>
      <c r="AF32" s="28">
        <v>0.22</v>
      </c>
      <c r="AG32" s="28">
        <v>6.64</v>
      </c>
      <c r="AH32" s="28">
        <v>12.82</v>
      </c>
      <c r="AI32" s="28">
        <v>4.13</v>
      </c>
      <c r="AJ32" s="28">
        <v>0</v>
      </c>
      <c r="AK32" s="28">
        <v>52.3</v>
      </c>
      <c r="AL32" s="28">
        <v>54.22</v>
      </c>
      <c r="AM32" s="28">
        <v>666.92</v>
      </c>
      <c r="AN32" s="28">
        <v>361.85</v>
      </c>
      <c r="AO32" s="28">
        <v>206.53</v>
      </c>
      <c r="AP32" s="28">
        <v>320.42</v>
      </c>
      <c r="AQ32" s="28">
        <v>132.44</v>
      </c>
      <c r="AR32" s="28">
        <v>500.07</v>
      </c>
      <c r="AS32" s="28">
        <v>423.7</v>
      </c>
      <c r="AT32" s="28">
        <v>704.92</v>
      </c>
      <c r="AU32" s="28">
        <v>734.45</v>
      </c>
      <c r="AV32" s="28">
        <v>224.36</v>
      </c>
      <c r="AW32" s="28">
        <v>479.05</v>
      </c>
      <c r="AX32" s="28">
        <v>2370.91</v>
      </c>
      <c r="AY32" s="28">
        <v>0</v>
      </c>
      <c r="AZ32" s="28">
        <v>636.70000000000005</v>
      </c>
      <c r="BA32" s="28">
        <v>461.67</v>
      </c>
      <c r="BB32" s="28">
        <v>316</v>
      </c>
      <c r="BC32" s="28">
        <v>242.47</v>
      </c>
      <c r="BD32" s="28">
        <v>0.28000000000000003</v>
      </c>
      <c r="BE32" s="28">
        <v>0.09</v>
      </c>
      <c r="BF32" s="28">
        <v>0.06</v>
      </c>
      <c r="BG32" s="28">
        <v>0.15</v>
      </c>
      <c r="BH32" s="28">
        <v>0.18</v>
      </c>
      <c r="BI32" s="28">
        <v>0.68</v>
      </c>
      <c r="BJ32" s="28">
        <v>0</v>
      </c>
      <c r="BK32" s="28">
        <v>2.65</v>
      </c>
      <c r="BL32" s="28">
        <v>0</v>
      </c>
      <c r="BM32" s="28">
        <v>0.88</v>
      </c>
      <c r="BN32" s="28">
        <v>0.02</v>
      </c>
      <c r="BO32" s="28">
        <v>0.04</v>
      </c>
      <c r="BP32" s="28">
        <v>0</v>
      </c>
      <c r="BQ32" s="28">
        <v>0.1</v>
      </c>
      <c r="BR32" s="28">
        <v>0.24</v>
      </c>
      <c r="BS32" s="28">
        <v>3.64</v>
      </c>
      <c r="BT32" s="28">
        <v>0.01</v>
      </c>
      <c r="BU32" s="28">
        <v>0</v>
      </c>
      <c r="BV32" s="28">
        <v>4.18</v>
      </c>
      <c r="BW32" s="28">
        <v>0.06</v>
      </c>
      <c r="BX32" s="28">
        <v>0</v>
      </c>
      <c r="BY32" s="28">
        <v>0</v>
      </c>
      <c r="BZ32" s="28">
        <v>0</v>
      </c>
      <c r="CA32" s="28">
        <v>0</v>
      </c>
      <c r="CB32" s="28">
        <v>510.25</v>
      </c>
      <c r="CC32" s="28">
        <f>$I$32/$I$33*100</f>
        <v>100</v>
      </c>
      <c r="CD32" s="28">
        <v>1520.9</v>
      </c>
      <c r="CF32" s="28">
        <v>0</v>
      </c>
      <c r="CG32" s="28">
        <v>0</v>
      </c>
      <c r="CH32" s="28">
        <v>0</v>
      </c>
      <c r="CI32" s="28">
        <v>0</v>
      </c>
      <c r="CJ32" s="28">
        <v>0</v>
      </c>
      <c r="CK32" s="28">
        <v>0</v>
      </c>
      <c r="CL32" s="28">
        <v>0</v>
      </c>
      <c r="CM32" s="28">
        <v>0</v>
      </c>
      <c r="CN32" s="28">
        <v>0</v>
      </c>
      <c r="CO32" s="28">
        <v>16</v>
      </c>
      <c r="CP32" s="28">
        <v>0.45</v>
      </c>
    </row>
    <row r="33" spans="1:94" s="28" customFormat="1" x14ac:dyDescent="0.25">
      <c r="B33" s="29" t="s">
        <v>98</v>
      </c>
      <c r="D33" s="28">
        <v>23.79</v>
      </c>
      <c r="E33" s="28">
        <v>12.89</v>
      </c>
      <c r="F33" s="28">
        <v>26.53</v>
      </c>
      <c r="G33" s="28">
        <v>7.82</v>
      </c>
      <c r="H33" s="28">
        <v>91.85</v>
      </c>
      <c r="I33" s="28">
        <v>685.52</v>
      </c>
      <c r="J33" s="28">
        <v>8.7899999999999991</v>
      </c>
      <c r="K33" s="28">
        <v>4.12</v>
      </c>
      <c r="L33" s="28">
        <v>0</v>
      </c>
      <c r="M33" s="28">
        <v>0</v>
      </c>
      <c r="N33" s="28">
        <v>34.799999999999997</v>
      </c>
      <c r="O33" s="28">
        <v>49.8</v>
      </c>
      <c r="P33" s="28">
        <v>7.25</v>
      </c>
      <c r="Q33" s="28">
        <v>0</v>
      </c>
      <c r="R33" s="28">
        <v>0</v>
      </c>
      <c r="S33" s="28">
        <v>0.22</v>
      </c>
      <c r="T33" s="28">
        <v>4.26</v>
      </c>
      <c r="U33" s="28">
        <v>239.49</v>
      </c>
      <c r="V33" s="28">
        <v>433.74</v>
      </c>
      <c r="W33" s="28">
        <v>41.68</v>
      </c>
      <c r="X33" s="28">
        <v>122.48</v>
      </c>
      <c r="Y33" s="28">
        <v>265.75</v>
      </c>
      <c r="Z33" s="28">
        <v>4.43</v>
      </c>
      <c r="AA33" s="28">
        <v>64.459999999999994</v>
      </c>
      <c r="AB33" s="28">
        <v>8738.6299999999992</v>
      </c>
      <c r="AC33" s="28">
        <v>1582.97</v>
      </c>
      <c r="AD33" s="28">
        <v>3.73</v>
      </c>
      <c r="AE33" s="28">
        <v>0.24</v>
      </c>
      <c r="AF33" s="28">
        <v>0.22</v>
      </c>
      <c r="AG33" s="28">
        <v>6.64</v>
      </c>
      <c r="AH33" s="28">
        <v>12.82</v>
      </c>
      <c r="AI33" s="28">
        <v>4.13</v>
      </c>
      <c r="AJ33" s="28">
        <v>0</v>
      </c>
      <c r="AK33" s="28">
        <v>52.3</v>
      </c>
      <c r="AL33" s="28">
        <v>54.22</v>
      </c>
      <c r="AM33" s="28">
        <v>666.92</v>
      </c>
      <c r="AN33" s="28">
        <v>361.85</v>
      </c>
      <c r="AO33" s="28">
        <v>206.53</v>
      </c>
      <c r="AP33" s="28">
        <v>320.42</v>
      </c>
      <c r="AQ33" s="28">
        <v>132.44</v>
      </c>
      <c r="AR33" s="28">
        <v>500.07</v>
      </c>
      <c r="AS33" s="28">
        <v>423.7</v>
      </c>
      <c r="AT33" s="28">
        <v>704.92</v>
      </c>
      <c r="AU33" s="28">
        <v>734.45</v>
      </c>
      <c r="AV33" s="28">
        <v>224.36</v>
      </c>
      <c r="AW33" s="28">
        <v>479.05</v>
      </c>
      <c r="AX33" s="28">
        <v>2370.91</v>
      </c>
      <c r="AY33" s="28">
        <v>0</v>
      </c>
      <c r="AZ33" s="28">
        <v>636.70000000000005</v>
      </c>
      <c r="BA33" s="28">
        <v>461.67</v>
      </c>
      <c r="BB33" s="28">
        <v>316</v>
      </c>
      <c r="BC33" s="28">
        <v>242.47</v>
      </c>
      <c r="BD33" s="28">
        <v>0.28000000000000003</v>
      </c>
      <c r="BE33" s="28">
        <v>0.09</v>
      </c>
      <c r="BF33" s="28">
        <v>0.06</v>
      </c>
      <c r="BG33" s="28">
        <v>0.15</v>
      </c>
      <c r="BH33" s="28">
        <v>0.18</v>
      </c>
      <c r="BI33" s="28">
        <v>0.68</v>
      </c>
      <c r="BJ33" s="28">
        <v>0</v>
      </c>
      <c r="BK33" s="28">
        <v>2.65</v>
      </c>
      <c r="BL33" s="28">
        <v>0</v>
      </c>
      <c r="BM33" s="28">
        <v>0.88</v>
      </c>
      <c r="BN33" s="28">
        <v>0.02</v>
      </c>
      <c r="BO33" s="28">
        <v>0.04</v>
      </c>
      <c r="BP33" s="28">
        <v>0</v>
      </c>
      <c r="BQ33" s="28">
        <v>0.1</v>
      </c>
      <c r="BR33" s="28">
        <v>0.24</v>
      </c>
      <c r="BS33" s="28">
        <v>3.64</v>
      </c>
      <c r="BT33" s="28">
        <v>0.01</v>
      </c>
      <c r="BU33" s="28">
        <v>0</v>
      </c>
      <c r="BV33" s="28">
        <v>4.18</v>
      </c>
      <c r="BW33" s="28">
        <v>0.06</v>
      </c>
      <c r="BX33" s="28">
        <v>0</v>
      </c>
      <c r="BY33" s="28">
        <v>0</v>
      </c>
      <c r="BZ33" s="28">
        <v>0</v>
      </c>
      <c r="CA33" s="28">
        <v>0</v>
      </c>
      <c r="CB33" s="28">
        <v>510.25</v>
      </c>
      <c r="CD33" s="28">
        <v>1520.9</v>
      </c>
      <c r="CF33" s="28">
        <v>0</v>
      </c>
      <c r="CG33" s="28">
        <v>0</v>
      </c>
      <c r="CH33" s="28">
        <v>0</v>
      </c>
      <c r="CI33" s="28">
        <v>0</v>
      </c>
      <c r="CJ33" s="28">
        <v>0</v>
      </c>
      <c r="CK33" s="28">
        <v>0</v>
      </c>
      <c r="CL33" s="28">
        <v>0</v>
      </c>
      <c r="CM33" s="28">
        <v>0</v>
      </c>
      <c r="CN33" s="28">
        <v>0</v>
      </c>
      <c r="CO33" s="28">
        <v>16</v>
      </c>
      <c r="CP33" s="28">
        <v>0.45</v>
      </c>
    </row>
    <row r="34" spans="1:94" x14ac:dyDescent="0.25">
      <c r="B34" s="23" t="s">
        <v>107</v>
      </c>
    </row>
    <row r="35" spans="1:94" x14ac:dyDescent="0.25">
      <c r="B35" s="23" t="s">
        <v>90</v>
      </c>
    </row>
    <row r="36" spans="1:94" s="26" customFormat="1" ht="47.25" x14ac:dyDescent="0.25">
      <c r="A36" s="26" t="str">
        <f>"4/1"</f>
        <v>4/1</v>
      </c>
      <c r="B36" s="27" t="s">
        <v>108</v>
      </c>
      <c r="C36" s="26" t="str">
        <f>"100"</f>
        <v>100</v>
      </c>
      <c r="D36" s="26">
        <v>1.58</v>
      </c>
      <c r="E36" s="26">
        <v>0</v>
      </c>
      <c r="F36" s="26">
        <v>5.97</v>
      </c>
      <c r="G36" s="26">
        <v>5.97</v>
      </c>
      <c r="H36" s="26">
        <v>9.2200000000000006</v>
      </c>
      <c r="I36" s="26">
        <v>92.545418000000012</v>
      </c>
      <c r="J36" s="26">
        <v>0.75</v>
      </c>
      <c r="K36" s="26">
        <v>3.9</v>
      </c>
      <c r="L36" s="26">
        <v>0</v>
      </c>
      <c r="M36" s="26">
        <v>0</v>
      </c>
      <c r="N36" s="26">
        <v>7.28</v>
      </c>
      <c r="O36" s="26">
        <v>0.09</v>
      </c>
      <c r="P36" s="26">
        <v>1.85</v>
      </c>
      <c r="Q36" s="26">
        <v>0</v>
      </c>
      <c r="R36" s="26">
        <v>0</v>
      </c>
      <c r="S36" s="26">
        <v>0.26</v>
      </c>
      <c r="T36" s="26">
        <v>1.1399999999999999</v>
      </c>
      <c r="U36" s="26">
        <v>200.68</v>
      </c>
      <c r="V36" s="26">
        <v>259.10000000000002</v>
      </c>
      <c r="W36" s="26">
        <v>43.53</v>
      </c>
      <c r="X36" s="26">
        <v>14.24</v>
      </c>
      <c r="Y36" s="26">
        <v>29.98</v>
      </c>
      <c r="Z36" s="26">
        <v>0.56999999999999995</v>
      </c>
      <c r="AA36" s="26">
        <v>0</v>
      </c>
      <c r="AB36" s="26">
        <v>16.46</v>
      </c>
      <c r="AC36" s="26">
        <v>2.52</v>
      </c>
      <c r="AD36" s="26">
        <v>2.74</v>
      </c>
      <c r="AE36" s="26">
        <v>0.03</v>
      </c>
      <c r="AF36" s="26">
        <v>0.03</v>
      </c>
      <c r="AG36" s="26">
        <v>0.59</v>
      </c>
      <c r="AH36" s="26">
        <v>0.79</v>
      </c>
      <c r="AI36" s="26">
        <v>37.729999999999997</v>
      </c>
      <c r="AJ36" s="26">
        <v>0</v>
      </c>
      <c r="AK36" s="26">
        <v>0</v>
      </c>
      <c r="AL36" s="26">
        <v>0</v>
      </c>
      <c r="AM36" s="26">
        <v>52.69</v>
      </c>
      <c r="AN36" s="26">
        <v>50.22</v>
      </c>
      <c r="AO36" s="26">
        <v>18.11</v>
      </c>
      <c r="AP36" s="26">
        <v>37.049999999999997</v>
      </c>
      <c r="AQ36" s="26">
        <v>8.23</v>
      </c>
      <c r="AR36" s="26">
        <v>46.1</v>
      </c>
      <c r="AS36" s="26">
        <v>58.45</v>
      </c>
      <c r="AT36" s="26">
        <v>69.98</v>
      </c>
      <c r="AU36" s="26">
        <v>141.59</v>
      </c>
      <c r="AV36" s="26">
        <v>23.06</v>
      </c>
      <c r="AW36" s="26">
        <v>38.69</v>
      </c>
      <c r="AX36" s="26">
        <v>226.39</v>
      </c>
      <c r="AY36" s="26">
        <v>0</v>
      </c>
      <c r="AZ36" s="26">
        <v>48.57</v>
      </c>
      <c r="BA36" s="26">
        <v>48.57</v>
      </c>
      <c r="BB36" s="26">
        <v>41.16</v>
      </c>
      <c r="BC36" s="26">
        <v>16.47</v>
      </c>
      <c r="BD36" s="26">
        <v>0</v>
      </c>
      <c r="BE36" s="26">
        <v>0</v>
      </c>
      <c r="BF36" s="26">
        <v>0</v>
      </c>
      <c r="BG36" s="26">
        <v>0</v>
      </c>
      <c r="BH36" s="26">
        <v>0</v>
      </c>
      <c r="BI36" s="26">
        <v>0</v>
      </c>
      <c r="BJ36" s="26">
        <v>0</v>
      </c>
      <c r="BK36" s="26">
        <v>0.37</v>
      </c>
      <c r="BL36" s="26">
        <v>0</v>
      </c>
      <c r="BM36" s="26">
        <v>0.24</v>
      </c>
      <c r="BN36" s="26">
        <v>0.02</v>
      </c>
      <c r="BO36" s="26">
        <v>0.04</v>
      </c>
      <c r="BP36" s="26">
        <v>0</v>
      </c>
      <c r="BQ36" s="26">
        <v>0</v>
      </c>
      <c r="BR36" s="26">
        <v>0</v>
      </c>
      <c r="BS36" s="26">
        <v>1.4</v>
      </c>
      <c r="BT36" s="26">
        <v>0</v>
      </c>
      <c r="BU36" s="26">
        <v>0</v>
      </c>
      <c r="BV36" s="26">
        <v>3.47</v>
      </c>
      <c r="BW36" s="26">
        <v>0</v>
      </c>
      <c r="BX36" s="26">
        <v>0</v>
      </c>
      <c r="BY36" s="26">
        <v>0</v>
      </c>
      <c r="BZ36" s="26">
        <v>0</v>
      </c>
      <c r="CA36" s="26">
        <v>0</v>
      </c>
      <c r="CB36" s="26">
        <v>81.97</v>
      </c>
      <c r="CD36" s="26">
        <v>2.74</v>
      </c>
      <c r="CF36" s="26">
        <v>0</v>
      </c>
      <c r="CG36" s="26">
        <v>0</v>
      </c>
      <c r="CH36" s="26">
        <v>0</v>
      </c>
      <c r="CI36" s="26">
        <v>0</v>
      </c>
      <c r="CJ36" s="26">
        <v>0</v>
      </c>
      <c r="CK36" s="26">
        <v>0</v>
      </c>
      <c r="CL36" s="26">
        <v>0</v>
      </c>
      <c r="CM36" s="26">
        <v>0</v>
      </c>
      <c r="CN36" s="26">
        <v>0</v>
      </c>
      <c r="CO36" s="26">
        <v>3</v>
      </c>
      <c r="CP36" s="26">
        <v>0.5</v>
      </c>
    </row>
    <row r="37" spans="1:94" s="26" customFormat="1" ht="31.5" x14ac:dyDescent="0.25">
      <c r="A37" s="26" t="str">
        <f>"259"</f>
        <v>259</v>
      </c>
      <c r="B37" s="27" t="s">
        <v>109</v>
      </c>
      <c r="C37" s="26" t="str">
        <f>"220"</f>
        <v>220</v>
      </c>
      <c r="D37" s="26">
        <v>16.22</v>
      </c>
      <c r="E37" s="26">
        <v>14.2</v>
      </c>
      <c r="F37" s="26">
        <v>36.200000000000003</v>
      </c>
      <c r="G37" s="26">
        <v>8.07</v>
      </c>
      <c r="H37" s="26">
        <v>22.91</v>
      </c>
      <c r="I37" s="26">
        <v>480.64955377043464</v>
      </c>
      <c r="J37" s="26">
        <v>12.79</v>
      </c>
      <c r="K37" s="26">
        <v>4.91</v>
      </c>
      <c r="L37" s="26">
        <v>0</v>
      </c>
      <c r="M37" s="26">
        <v>0</v>
      </c>
      <c r="N37" s="26">
        <v>3.65</v>
      </c>
      <c r="O37" s="26">
        <v>17.239999999999998</v>
      </c>
      <c r="P37" s="26">
        <v>2.02</v>
      </c>
      <c r="Q37" s="26">
        <v>0</v>
      </c>
      <c r="R37" s="26">
        <v>0</v>
      </c>
      <c r="S37" s="26">
        <v>0.46</v>
      </c>
      <c r="T37" s="26">
        <v>2.61</v>
      </c>
      <c r="U37" s="26">
        <v>65.52</v>
      </c>
      <c r="V37" s="26">
        <v>954.78</v>
      </c>
      <c r="W37" s="26">
        <v>21.94</v>
      </c>
      <c r="X37" s="26">
        <v>50.7</v>
      </c>
      <c r="Y37" s="26">
        <v>216.06</v>
      </c>
      <c r="Z37" s="26">
        <v>2.69</v>
      </c>
      <c r="AA37" s="26">
        <v>0</v>
      </c>
      <c r="AB37" s="26">
        <v>128.79</v>
      </c>
      <c r="AC37" s="26">
        <v>26.41</v>
      </c>
      <c r="AD37" s="26">
        <v>3.94</v>
      </c>
      <c r="AE37" s="26">
        <v>0.49</v>
      </c>
      <c r="AF37" s="26">
        <v>0.19</v>
      </c>
      <c r="AG37" s="26">
        <v>3.51</v>
      </c>
      <c r="AH37" s="26">
        <v>8.2799999999999994</v>
      </c>
      <c r="AI37" s="26">
        <v>11.92</v>
      </c>
      <c r="AJ37" s="26">
        <v>0</v>
      </c>
      <c r="AK37" s="26">
        <v>805.33</v>
      </c>
      <c r="AL37" s="26">
        <v>708.23</v>
      </c>
      <c r="AM37" s="26">
        <v>1061.73</v>
      </c>
      <c r="AN37" s="26">
        <v>1227.58</v>
      </c>
      <c r="AO37" s="26">
        <v>331.1</v>
      </c>
      <c r="AP37" s="26">
        <v>657.81</v>
      </c>
      <c r="AQ37" s="26">
        <v>201.94</v>
      </c>
      <c r="AR37" s="26">
        <v>589.91</v>
      </c>
      <c r="AS37" s="26">
        <v>790.18</v>
      </c>
      <c r="AT37" s="26">
        <v>1009.66</v>
      </c>
      <c r="AU37" s="26">
        <v>1316.89</v>
      </c>
      <c r="AV37" s="26">
        <v>553.36</v>
      </c>
      <c r="AW37" s="26">
        <v>697.27</v>
      </c>
      <c r="AX37" s="26">
        <v>2336.1999999999998</v>
      </c>
      <c r="AY37" s="26">
        <v>158.71</v>
      </c>
      <c r="AZ37" s="26">
        <v>642.27</v>
      </c>
      <c r="BA37" s="26">
        <v>602.30999999999995</v>
      </c>
      <c r="BB37" s="26">
        <v>520.9</v>
      </c>
      <c r="BC37" s="26">
        <v>186.2</v>
      </c>
      <c r="BD37" s="26">
        <v>0</v>
      </c>
      <c r="BE37" s="26">
        <v>0</v>
      </c>
      <c r="BF37" s="26">
        <v>0</v>
      </c>
      <c r="BG37" s="26">
        <v>0</v>
      </c>
      <c r="BH37" s="26">
        <v>0</v>
      </c>
      <c r="BI37" s="26">
        <v>0</v>
      </c>
      <c r="BJ37" s="26">
        <v>0</v>
      </c>
      <c r="BK37" s="26">
        <v>0.49</v>
      </c>
      <c r="BL37" s="26">
        <v>0</v>
      </c>
      <c r="BM37" s="26">
        <v>0.28999999999999998</v>
      </c>
      <c r="BN37" s="26">
        <v>0.02</v>
      </c>
      <c r="BO37" s="26">
        <v>0.05</v>
      </c>
      <c r="BP37" s="26">
        <v>0</v>
      </c>
      <c r="BQ37" s="26">
        <v>0</v>
      </c>
      <c r="BR37" s="26">
        <v>0.01</v>
      </c>
      <c r="BS37" s="26">
        <v>1.75</v>
      </c>
      <c r="BT37" s="26">
        <v>0</v>
      </c>
      <c r="BU37" s="26">
        <v>0</v>
      </c>
      <c r="BV37" s="26">
        <v>4.5599999999999996</v>
      </c>
      <c r="BW37" s="26">
        <v>0</v>
      </c>
      <c r="BX37" s="26">
        <v>0</v>
      </c>
      <c r="BY37" s="26">
        <v>0</v>
      </c>
      <c r="BZ37" s="26">
        <v>0</v>
      </c>
      <c r="CA37" s="26">
        <v>0</v>
      </c>
      <c r="CB37" s="26">
        <v>166.04</v>
      </c>
      <c r="CD37" s="26">
        <v>21.46</v>
      </c>
      <c r="CF37" s="26">
        <v>0</v>
      </c>
      <c r="CG37" s="26">
        <v>0</v>
      </c>
      <c r="CH37" s="26">
        <v>0</v>
      </c>
      <c r="CI37" s="26">
        <v>0</v>
      </c>
      <c r="CJ37" s="26">
        <v>0</v>
      </c>
      <c r="CK37" s="26">
        <v>0</v>
      </c>
      <c r="CL37" s="26">
        <v>0</v>
      </c>
      <c r="CM37" s="26">
        <v>0</v>
      </c>
      <c r="CN37" s="26">
        <v>0</v>
      </c>
      <c r="CO37" s="26">
        <v>0</v>
      </c>
      <c r="CP37" s="26">
        <v>0</v>
      </c>
    </row>
    <row r="38" spans="1:94" s="26" customFormat="1" x14ac:dyDescent="0.25">
      <c r="A38" s="26" t="str">
        <f>"37/10"</f>
        <v>37/10</v>
      </c>
      <c r="B38" s="27" t="s">
        <v>110</v>
      </c>
      <c r="C38" s="26" t="str">
        <f>"200"</f>
        <v>200</v>
      </c>
      <c r="D38" s="26">
        <v>0.24</v>
      </c>
      <c r="E38" s="26">
        <v>0</v>
      </c>
      <c r="F38" s="26">
        <v>0.1</v>
      </c>
      <c r="G38" s="26">
        <v>0.1</v>
      </c>
      <c r="H38" s="26">
        <v>14.6</v>
      </c>
      <c r="I38" s="26">
        <v>55.735010000000003</v>
      </c>
      <c r="J38" s="26">
        <v>0.02</v>
      </c>
      <c r="K38" s="26">
        <v>0</v>
      </c>
      <c r="L38" s="26">
        <v>0</v>
      </c>
      <c r="M38" s="26">
        <v>0</v>
      </c>
      <c r="N38" s="26">
        <v>12.63</v>
      </c>
      <c r="O38" s="26">
        <v>0.43</v>
      </c>
      <c r="P38" s="26">
        <v>1.54</v>
      </c>
      <c r="Q38" s="26">
        <v>0</v>
      </c>
      <c r="R38" s="26">
        <v>0</v>
      </c>
      <c r="S38" s="26">
        <v>0.35</v>
      </c>
      <c r="T38" s="26">
        <v>0.34</v>
      </c>
      <c r="U38" s="26">
        <v>0.84</v>
      </c>
      <c r="V38" s="26">
        <v>3.71</v>
      </c>
      <c r="W38" s="26">
        <v>4.37</v>
      </c>
      <c r="X38" s="26">
        <v>1.1399999999999999</v>
      </c>
      <c r="Y38" s="26">
        <v>1.1200000000000001</v>
      </c>
      <c r="Z38" s="26">
        <v>0.22</v>
      </c>
      <c r="AA38" s="26">
        <v>0</v>
      </c>
      <c r="AB38" s="26">
        <v>351</v>
      </c>
      <c r="AC38" s="26">
        <v>65.099999999999994</v>
      </c>
      <c r="AD38" s="26">
        <v>0.26</v>
      </c>
      <c r="AE38" s="26">
        <v>0.01</v>
      </c>
      <c r="AF38" s="26">
        <v>0.02</v>
      </c>
      <c r="AG38" s="26">
        <v>0.08</v>
      </c>
      <c r="AH38" s="26">
        <v>0.11</v>
      </c>
      <c r="AI38" s="26">
        <v>39</v>
      </c>
      <c r="AJ38" s="26">
        <v>0</v>
      </c>
      <c r="AK38" s="26">
        <v>0</v>
      </c>
      <c r="AL38" s="26">
        <v>0</v>
      </c>
      <c r="AM38" s="26">
        <v>0</v>
      </c>
      <c r="AN38" s="26">
        <v>0</v>
      </c>
      <c r="AO38" s="26">
        <v>0</v>
      </c>
      <c r="AP38" s="26">
        <v>0</v>
      </c>
      <c r="AQ38" s="26">
        <v>0</v>
      </c>
      <c r="AR38" s="26">
        <v>0</v>
      </c>
      <c r="AS38" s="26">
        <v>0</v>
      </c>
      <c r="AT38" s="26">
        <v>0</v>
      </c>
      <c r="AU38" s="26">
        <v>0</v>
      </c>
      <c r="AV38" s="26">
        <v>0</v>
      </c>
      <c r="AW38" s="26">
        <v>0</v>
      </c>
      <c r="AX38" s="26">
        <v>0</v>
      </c>
      <c r="AY38" s="26">
        <v>0</v>
      </c>
      <c r="AZ38" s="26">
        <v>0</v>
      </c>
      <c r="BA38" s="26">
        <v>0</v>
      </c>
      <c r="BB38" s="26">
        <v>0</v>
      </c>
      <c r="BC38" s="26">
        <v>0</v>
      </c>
      <c r="BD38" s="26">
        <v>0</v>
      </c>
      <c r="BE38" s="26">
        <v>0</v>
      </c>
      <c r="BF38" s="26">
        <v>0</v>
      </c>
      <c r="BG38" s="26">
        <v>0</v>
      </c>
      <c r="BH38" s="26">
        <v>0</v>
      </c>
      <c r="BI38" s="26">
        <v>0</v>
      </c>
      <c r="BJ38" s="26">
        <v>0</v>
      </c>
      <c r="BK38" s="26">
        <v>0</v>
      </c>
      <c r="BL38" s="26">
        <v>0</v>
      </c>
      <c r="BM38" s="26">
        <v>0</v>
      </c>
      <c r="BN38" s="26">
        <v>0</v>
      </c>
      <c r="BO38" s="26">
        <v>0</v>
      </c>
      <c r="BP38" s="26">
        <v>0</v>
      </c>
      <c r="BQ38" s="26">
        <v>0</v>
      </c>
      <c r="BR38" s="26">
        <v>0</v>
      </c>
      <c r="BS38" s="26">
        <v>0</v>
      </c>
      <c r="BT38" s="26">
        <v>0</v>
      </c>
      <c r="BU38" s="26">
        <v>0</v>
      </c>
      <c r="BV38" s="26">
        <v>0</v>
      </c>
      <c r="BW38" s="26">
        <v>0</v>
      </c>
      <c r="BX38" s="26">
        <v>0</v>
      </c>
      <c r="BY38" s="26">
        <v>0</v>
      </c>
      <c r="BZ38" s="26">
        <v>0</v>
      </c>
      <c r="CA38" s="26">
        <v>0</v>
      </c>
      <c r="CB38" s="26">
        <v>239.01</v>
      </c>
      <c r="CD38" s="26">
        <v>58.5</v>
      </c>
      <c r="CF38" s="26">
        <v>0</v>
      </c>
      <c r="CG38" s="26">
        <v>0</v>
      </c>
      <c r="CH38" s="26">
        <v>0</v>
      </c>
      <c r="CI38" s="26">
        <v>0</v>
      </c>
      <c r="CJ38" s="26">
        <v>0</v>
      </c>
      <c r="CK38" s="26">
        <v>0</v>
      </c>
      <c r="CL38" s="26">
        <v>0</v>
      </c>
      <c r="CM38" s="26">
        <v>0</v>
      </c>
      <c r="CN38" s="26">
        <v>0</v>
      </c>
      <c r="CO38" s="26">
        <v>10</v>
      </c>
      <c r="CP38" s="26">
        <v>0</v>
      </c>
    </row>
    <row r="39" spans="1:94" s="24" customFormat="1" x14ac:dyDescent="0.25">
      <c r="A39" s="24" t="str">
        <f>"-"</f>
        <v>-</v>
      </c>
      <c r="B39" s="25" t="s">
        <v>95</v>
      </c>
      <c r="C39" s="24" t="str">
        <f>"40"</f>
        <v>40</v>
      </c>
      <c r="D39" s="24">
        <v>2.64</v>
      </c>
      <c r="E39" s="24">
        <v>0</v>
      </c>
      <c r="F39" s="24">
        <v>0.26</v>
      </c>
      <c r="G39" s="24">
        <v>0.26</v>
      </c>
      <c r="H39" s="24">
        <v>18.760000000000002</v>
      </c>
      <c r="I39" s="24">
        <v>89.560399999999987</v>
      </c>
      <c r="J39" s="24">
        <v>0</v>
      </c>
      <c r="K39" s="24">
        <v>0</v>
      </c>
      <c r="L39" s="24">
        <v>0</v>
      </c>
      <c r="M39" s="24">
        <v>0</v>
      </c>
      <c r="N39" s="24">
        <v>0.44</v>
      </c>
      <c r="O39" s="24">
        <v>18.239999999999998</v>
      </c>
      <c r="P39" s="24">
        <v>0.08</v>
      </c>
      <c r="Q39" s="24">
        <v>0</v>
      </c>
      <c r="R39" s="24">
        <v>0</v>
      </c>
      <c r="S39" s="24">
        <v>0</v>
      </c>
      <c r="T39" s="24">
        <v>0.72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4">
        <v>0</v>
      </c>
      <c r="AD39" s="24">
        <v>0</v>
      </c>
      <c r="AE39" s="24">
        <v>0</v>
      </c>
      <c r="AF39" s="24">
        <v>0</v>
      </c>
      <c r="AG39" s="24">
        <v>0</v>
      </c>
      <c r="AH39" s="24">
        <v>0</v>
      </c>
      <c r="AI39" s="24">
        <v>0</v>
      </c>
      <c r="AJ39" s="24">
        <v>0</v>
      </c>
      <c r="AK39" s="24">
        <v>0</v>
      </c>
      <c r="AL39" s="24">
        <v>0</v>
      </c>
      <c r="AM39" s="24">
        <v>203.58</v>
      </c>
      <c r="AN39" s="24">
        <v>67.510000000000005</v>
      </c>
      <c r="AO39" s="24">
        <v>40.020000000000003</v>
      </c>
      <c r="AP39" s="24">
        <v>80.040000000000006</v>
      </c>
      <c r="AQ39" s="24">
        <v>30.28</v>
      </c>
      <c r="AR39" s="24">
        <v>144.77000000000001</v>
      </c>
      <c r="AS39" s="24">
        <v>89.78</v>
      </c>
      <c r="AT39" s="24">
        <v>125.28</v>
      </c>
      <c r="AU39" s="24">
        <v>103.36</v>
      </c>
      <c r="AV39" s="24">
        <v>54.29</v>
      </c>
      <c r="AW39" s="24">
        <v>96.05</v>
      </c>
      <c r="AX39" s="24">
        <v>803.18</v>
      </c>
      <c r="AY39" s="24">
        <v>0</v>
      </c>
      <c r="AZ39" s="24">
        <v>261.7</v>
      </c>
      <c r="BA39" s="24">
        <v>113.8</v>
      </c>
      <c r="BB39" s="24">
        <v>75.52</v>
      </c>
      <c r="BC39" s="24">
        <v>59.86</v>
      </c>
      <c r="BD39" s="24">
        <v>0</v>
      </c>
      <c r="BE39" s="24">
        <v>0</v>
      </c>
      <c r="BF39" s="24">
        <v>0</v>
      </c>
      <c r="BG39" s="24">
        <v>0</v>
      </c>
      <c r="BH39" s="24">
        <v>0</v>
      </c>
      <c r="BI39" s="24">
        <v>0</v>
      </c>
      <c r="BJ39" s="24">
        <v>0</v>
      </c>
      <c r="BK39" s="24">
        <v>0.03</v>
      </c>
      <c r="BL39" s="24">
        <v>0</v>
      </c>
      <c r="BM39" s="24">
        <v>0</v>
      </c>
      <c r="BN39" s="24">
        <v>0</v>
      </c>
      <c r="BO39" s="24">
        <v>0</v>
      </c>
      <c r="BP39" s="24">
        <v>0</v>
      </c>
      <c r="BQ39" s="24">
        <v>0</v>
      </c>
      <c r="BR39" s="24">
        <v>0</v>
      </c>
      <c r="BS39" s="24">
        <v>0.03</v>
      </c>
      <c r="BT39" s="24">
        <v>0</v>
      </c>
      <c r="BU39" s="24">
        <v>0</v>
      </c>
      <c r="BV39" s="24">
        <v>0.11</v>
      </c>
      <c r="BW39" s="24">
        <v>0.01</v>
      </c>
      <c r="BX39" s="24">
        <v>0</v>
      </c>
      <c r="BY39" s="24">
        <v>0</v>
      </c>
      <c r="BZ39" s="24">
        <v>0</v>
      </c>
      <c r="CA39" s="24">
        <v>0</v>
      </c>
      <c r="CB39" s="24">
        <v>15.64</v>
      </c>
      <c r="CD39" s="24">
        <v>0</v>
      </c>
      <c r="CF39" s="24">
        <v>0</v>
      </c>
      <c r="CG39" s="24">
        <v>0</v>
      </c>
      <c r="CH39" s="24">
        <v>0</v>
      </c>
      <c r="CI39" s="24">
        <v>0</v>
      </c>
      <c r="CJ39" s="24">
        <v>0</v>
      </c>
      <c r="CK39" s="24">
        <v>0</v>
      </c>
      <c r="CL39" s="24">
        <v>0</v>
      </c>
      <c r="CM39" s="24">
        <v>0</v>
      </c>
      <c r="CN39" s="24">
        <v>0</v>
      </c>
      <c r="CO39" s="24">
        <v>0</v>
      </c>
      <c r="CP39" s="24">
        <v>0</v>
      </c>
    </row>
    <row r="40" spans="1:94" s="28" customFormat="1" x14ac:dyDescent="0.25">
      <c r="B40" s="29" t="s">
        <v>97</v>
      </c>
      <c r="C40" s="28">
        <v>560</v>
      </c>
      <c r="D40" s="28">
        <v>20.68</v>
      </c>
      <c r="E40" s="28">
        <v>14.2</v>
      </c>
      <c r="F40" s="28">
        <v>42.54</v>
      </c>
      <c r="G40" s="28">
        <v>14.4</v>
      </c>
      <c r="H40" s="28">
        <v>65.48</v>
      </c>
      <c r="I40" s="28">
        <v>718.49</v>
      </c>
      <c r="J40" s="28">
        <v>13.55</v>
      </c>
      <c r="K40" s="28">
        <v>8.81</v>
      </c>
      <c r="L40" s="28">
        <v>0</v>
      </c>
      <c r="M40" s="28">
        <v>0</v>
      </c>
      <c r="N40" s="28">
        <v>24</v>
      </c>
      <c r="O40" s="28">
        <v>35.99</v>
      </c>
      <c r="P40" s="28">
        <v>5.49</v>
      </c>
      <c r="Q40" s="28">
        <v>0</v>
      </c>
      <c r="R40" s="28">
        <v>0</v>
      </c>
      <c r="S40" s="28">
        <v>1.06</v>
      </c>
      <c r="T40" s="28">
        <v>4.8</v>
      </c>
      <c r="U40" s="28">
        <v>267.05</v>
      </c>
      <c r="V40" s="28">
        <v>1217.5899999999999</v>
      </c>
      <c r="W40" s="28">
        <v>69.83</v>
      </c>
      <c r="X40" s="28">
        <v>66.08</v>
      </c>
      <c r="Y40" s="28">
        <v>247.16</v>
      </c>
      <c r="Z40" s="28">
        <v>3.48</v>
      </c>
      <c r="AA40" s="28">
        <v>0</v>
      </c>
      <c r="AB40" s="28">
        <v>496.25</v>
      </c>
      <c r="AC40" s="28">
        <v>94.03</v>
      </c>
      <c r="AD40" s="28">
        <v>6.94</v>
      </c>
      <c r="AE40" s="28">
        <v>0.53</v>
      </c>
      <c r="AF40" s="28">
        <v>0.25</v>
      </c>
      <c r="AG40" s="28">
        <v>4.17</v>
      </c>
      <c r="AH40" s="28">
        <v>9.18</v>
      </c>
      <c r="AI40" s="28">
        <v>88.65</v>
      </c>
      <c r="AJ40" s="28">
        <v>0</v>
      </c>
      <c r="AK40" s="28">
        <v>805.33</v>
      </c>
      <c r="AL40" s="28">
        <v>708.23</v>
      </c>
      <c r="AM40" s="28">
        <v>1318</v>
      </c>
      <c r="AN40" s="28">
        <v>1345.31</v>
      </c>
      <c r="AO40" s="28">
        <v>389.23</v>
      </c>
      <c r="AP40" s="28">
        <v>774.9</v>
      </c>
      <c r="AQ40" s="28">
        <v>240.45</v>
      </c>
      <c r="AR40" s="28">
        <v>780.78</v>
      </c>
      <c r="AS40" s="28">
        <v>938.41</v>
      </c>
      <c r="AT40" s="28">
        <v>1204.92</v>
      </c>
      <c r="AU40" s="28">
        <v>1561.84</v>
      </c>
      <c r="AV40" s="28">
        <v>630.71</v>
      </c>
      <c r="AW40" s="28">
        <v>832.02</v>
      </c>
      <c r="AX40" s="28">
        <v>3365.77</v>
      </c>
      <c r="AY40" s="28">
        <v>158.71</v>
      </c>
      <c r="AZ40" s="28">
        <v>952.53</v>
      </c>
      <c r="BA40" s="28">
        <v>764.68</v>
      </c>
      <c r="BB40" s="28">
        <v>637.58000000000004</v>
      </c>
      <c r="BC40" s="28">
        <v>262.52999999999997</v>
      </c>
      <c r="BD40" s="28">
        <v>0</v>
      </c>
      <c r="BE40" s="28">
        <v>0</v>
      </c>
      <c r="BF40" s="28">
        <v>0</v>
      </c>
      <c r="BG40" s="28">
        <v>0</v>
      </c>
      <c r="BH40" s="28">
        <v>0</v>
      </c>
      <c r="BI40" s="28">
        <v>0</v>
      </c>
      <c r="BJ40" s="28">
        <v>0</v>
      </c>
      <c r="BK40" s="28">
        <v>0.89</v>
      </c>
      <c r="BL40" s="28">
        <v>0</v>
      </c>
      <c r="BM40" s="28">
        <v>0.53</v>
      </c>
      <c r="BN40" s="28">
        <v>0.04</v>
      </c>
      <c r="BO40" s="28">
        <v>0.09</v>
      </c>
      <c r="BP40" s="28">
        <v>0</v>
      </c>
      <c r="BQ40" s="28">
        <v>0</v>
      </c>
      <c r="BR40" s="28">
        <v>0.01</v>
      </c>
      <c r="BS40" s="28">
        <v>3.17</v>
      </c>
      <c r="BT40" s="28">
        <v>0</v>
      </c>
      <c r="BU40" s="28">
        <v>0</v>
      </c>
      <c r="BV40" s="28">
        <v>8.15</v>
      </c>
      <c r="BW40" s="28">
        <v>0.01</v>
      </c>
      <c r="BX40" s="28">
        <v>0</v>
      </c>
      <c r="BY40" s="28">
        <v>0</v>
      </c>
      <c r="BZ40" s="28">
        <v>0</v>
      </c>
      <c r="CA40" s="28">
        <v>0</v>
      </c>
      <c r="CB40" s="28">
        <v>502.65</v>
      </c>
      <c r="CC40" s="28">
        <f>$I$40/$I$41*100</f>
        <v>100</v>
      </c>
      <c r="CD40" s="28">
        <v>82.71</v>
      </c>
      <c r="CF40" s="28">
        <v>0</v>
      </c>
      <c r="CG40" s="28">
        <v>0</v>
      </c>
      <c r="CH40" s="28">
        <v>0</v>
      </c>
      <c r="CI40" s="28">
        <v>0</v>
      </c>
      <c r="CJ40" s="28">
        <v>0</v>
      </c>
      <c r="CK40" s="28">
        <v>0</v>
      </c>
      <c r="CL40" s="28">
        <v>0</v>
      </c>
      <c r="CM40" s="28">
        <v>0</v>
      </c>
      <c r="CN40" s="28">
        <v>0</v>
      </c>
      <c r="CO40" s="28">
        <v>13</v>
      </c>
      <c r="CP40" s="28">
        <v>0.5</v>
      </c>
    </row>
    <row r="41" spans="1:94" s="28" customFormat="1" x14ac:dyDescent="0.25">
      <c r="B41" s="29" t="s">
        <v>98</v>
      </c>
      <c r="D41" s="28">
        <v>20.68</v>
      </c>
      <c r="E41" s="28">
        <v>14.2</v>
      </c>
      <c r="F41" s="28">
        <v>42.54</v>
      </c>
      <c r="G41" s="28">
        <v>14.4</v>
      </c>
      <c r="H41" s="28">
        <v>65.48</v>
      </c>
      <c r="I41" s="28">
        <v>718.49</v>
      </c>
      <c r="J41" s="28">
        <v>13.55</v>
      </c>
      <c r="K41" s="28">
        <v>8.81</v>
      </c>
      <c r="L41" s="28">
        <v>0</v>
      </c>
      <c r="M41" s="28">
        <v>0</v>
      </c>
      <c r="N41" s="28">
        <v>24</v>
      </c>
      <c r="O41" s="28">
        <v>35.99</v>
      </c>
      <c r="P41" s="28">
        <v>5.49</v>
      </c>
      <c r="Q41" s="28">
        <v>0</v>
      </c>
      <c r="R41" s="28">
        <v>0</v>
      </c>
      <c r="S41" s="28">
        <v>1.06</v>
      </c>
      <c r="T41" s="28">
        <v>4.8</v>
      </c>
      <c r="U41" s="28">
        <v>267.05</v>
      </c>
      <c r="V41" s="28">
        <v>1217.5899999999999</v>
      </c>
      <c r="W41" s="28">
        <v>69.83</v>
      </c>
      <c r="X41" s="28">
        <v>66.08</v>
      </c>
      <c r="Y41" s="28">
        <v>247.16</v>
      </c>
      <c r="Z41" s="28">
        <v>3.48</v>
      </c>
      <c r="AA41" s="28">
        <v>0</v>
      </c>
      <c r="AB41" s="28">
        <v>496.25</v>
      </c>
      <c r="AC41" s="28">
        <v>94.03</v>
      </c>
      <c r="AD41" s="28">
        <v>6.94</v>
      </c>
      <c r="AE41" s="28">
        <v>0.53</v>
      </c>
      <c r="AF41" s="28">
        <v>0.25</v>
      </c>
      <c r="AG41" s="28">
        <v>4.17</v>
      </c>
      <c r="AH41" s="28">
        <v>9.18</v>
      </c>
      <c r="AI41" s="28">
        <v>88.65</v>
      </c>
      <c r="AJ41" s="28">
        <v>0</v>
      </c>
      <c r="AK41" s="28">
        <v>805.33</v>
      </c>
      <c r="AL41" s="28">
        <v>708.23</v>
      </c>
      <c r="AM41" s="28">
        <v>1318</v>
      </c>
      <c r="AN41" s="28">
        <v>1345.31</v>
      </c>
      <c r="AO41" s="28">
        <v>389.23</v>
      </c>
      <c r="AP41" s="28">
        <v>774.9</v>
      </c>
      <c r="AQ41" s="28">
        <v>240.45</v>
      </c>
      <c r="AR41" s="28">
        <v>780.78</v>
      </c>
      <c r="AS41" s="28">
        <v>938.41</v>
      </c>
      <c r="AT41" s="28">
        <v>1204.92</v>
      </c>
      <c r="AU41" s="28">
        <v>1561.84</v>
      </c>
      <c r="AV41" s="28">
        <v>630.71</v>
      </c>
      <c r="AW41" s="28">
        <v>832.02</v>
      </c>
      <c r="AX41" s="28">
        <v>3365.77</v>
      </c>
      <c r="AY41" s="28">
        <v>158.71</v>
      </c>
      <c r="AZ41" s="28">
        <v>952.53</v>
      </c>
      <c r="BA41" s="28">
        <v>764.68</v>
      </c>
      <c r="BB41" s="28">
        <v>637.58000000000004</v>
      </c>
      <c r="BC41" s="28">
        <v>262.52999999999997</v>
      </c>
      <c r="BD41" s="28">
        <v>0</v>
      </c>
      <c r="BE41" s="28">
        <v>0</v>
      </c>
      <c r="BF41" s="28">
        <v>0</v>
      </c>
      <c r="BG41" s="28">
        <v>0</v>
      </c>
      <c r="BH41" s="28">
        <v>0</v>
      </c>
      <c r="BI41" s="28">
        <v>0</v>
      </c>
      <c r="BJ41" s="28">
        <v>0</v>
      </c>
      <c r="BK41" s="28">
        <v>0.89</v>
      </c>
      <c r="BL41" s="28">
        <v>0</v>
      </c>
      <c r="BM41" s="28">
        <v>0.53</v>
      </c>
      <c r="BN41" s="28">
        <v>0.04</v>
      </c>
      <c r="BO41" s="28">
        <v>0.09</v>
      </c>
      <c r="BP41" s="28">
        <v>0</v>
      </c>
      <c r="BQ41" s="28">
        <v>0</v>
      </c>
      <c r="BR41" s="28">
        <v>0.01</v>
      </c>
      <c r="BS41" s="28">
        <v>3.17</v>
      </c>
      <c r="BT41" s="28">
        <v>0</v>
      </c>
      <c r="BU41" s="28">
        <v>0</v>
      </c>
      <c r="BV41" s="28">
        <v>8.15</v>
      </c>
      <c r="BW41" s="28">
        <v>0.01</v>
      </c>
      <c r="BX41" s="28">
        <v>0</v>
      </c>
      <c r="BY41" s="28">
        <v>0</v>
      </c>
      <c r="BZ41" s="28">
        <v>0</v>
      </c>
      <c r="CA41" s="28">
        <v>0</v>
      </c>
      <c r="CB41" s="28">
        <v>502.65</v>
      </c>
      <c r="CD41" s="28">
        <v>82.71</v>
      </c>
      <c r="CF41" s="28">
        <v>0</v>
      </c>
      <c r="CG41" s="28">
        <v>0</v>
      </c>
      <c r="CH41" s="28">
        <v>0</v>
      </c>
      <c r="CI41" s="28">
        <v>0</v>
      </c>
      <c r="CJ41" s="28">
        <v>0</v>
      </c>
      <c r="CK41" s="28">
        <v>0</v>
      </c>
      <c r="CL41" s="28">
        <v>0</v>
      </c>
      <c r="CM41" s="28">
        <v>0</v>
      </c>
      <c r="CN41" s="28">
        <v>0</v>
      </c>
      <c r="CO41" s="28">
        <v>13</v>
      </c>
      <c r="CP41" s="28">
        <v>0.5</v>
      </c>
    </row>
    <row r="42" spans="1:94" x14ac:dyDescent="0.25">
      <c r="B42" s="23" t="s">
        <v>111</v>
      </c>
    </row>
    <row r="43" spans="1:94" x14ac:dyDescent="0.25">
      <c r="B43" s="23" t="s">
        <v>90</v>
      </c>
    </row>
    <row r="44" spans="1:94" s="26" customFormat="1" ht="31.5" x14ac:dyDescent="0.25">
      <c r="A44" s="26" t="str">
        <f>"1"</f>
        <v>1</v>
      </c>
      <c r="B44" s="27" t="s">
        <v>112</v>
      </c>
      <c r="C44" s="26" t="str">
        <f>"200"</f>
        <v>200</v>
      </c>
      <c r="D44" s="26">
        <v>29.26</v>
      </c>
      <c r="E44" s="26">
        <v>28.56</v>
      </c>
      <c r="F44" s="26">
        <v>17.2</v>
      </c>
      <c r="G44" s="26">
        <v>0.28000000000000003</v>
      </c>
      <c r="H44" s="26">
        <v>38.53</v>
      </c>
      <c r="I44" s="26">
        <v>427.983316</v>
      </c>
      <c r="J44" s="26">
        <v>10.130000000000001</v>
      </c>
      <c r="K44" s="26">
        <v>0.09</v>
      </c>
      <c r="L44" s="26">
        <v>0</v>
      </c>
      <c r="M44" s="26">
        <v>0</v>
      </c>
      <c r="N44" s="26">
        <v>19.190000000000001</v>
      </c>
      <c r="O44" s="26">
        <v>18.57</v>
      </c>
      <c r="P44" s="26">
        <v>0.76</v>
      </c>
      <c r="Q44" s="26">
        <v>0</v>
      </c>
      <c r="R44" s="26">
        <v>0</v>
      </c>
      <c r="S44" s="26">
        <v>1.86</v>
      </c>
      <c r="T44" s="26">
        <v>3.56</v>
      </c>
      <c r="U44" s="26">
        <v>718.34</v>
      </c>
      <c r="V44" s="26">
        <v>190</v>
      </c>
      <c r="W44" s="26">
        <v>237.02</v>
      </c>
      <c r="X44" s="26">
        <v>43.76</v>
      </c>
      <c r="Y44" s="26">
        <v>345.8</v>
      </c>
      <c r="Z44" s="26">
        <v>1.1200000000000001</v>
      </c>
      <c r="AA44" s="26">
        <v>72.599999999999994</v>
      </c>
      <c r="AB44" s="26">
        <v>51.36</v>
      </c>
      <c r="AC44" s="26">
        <v>131.69999999999999</v>
      </c>
      <c r="AD44" s="26">
        <v>0.52</v>
      </c>
      <c r="AE44" s="26">
        <v>7.0000000000000007E-2</v>
      </c>
      <c r="AF44" s="26">
        <v>0.38</v>
      </c>
      <c r="AG44" s="26">
        <v>0.86</v>
      </c>
      <c r="AH44" s="26">
        <v>7.21</v>
      </c>
      <c r="AI44" s="26">
        <v>0.3</v>
      </c>
      <c r="AJ44" s="26">
        <v>0</v>
      </c>
      <c r="AK44" s="26">
        <v>199.2</v>
      </c>
      <c r="AL44" s="26">
        <v>155.74</v>
      </c>
      <c r="AM44" s="26">
        <v>287.98</v>
      </c>
      <c r="AN44" s="26">
        <v>171.98</v>
      </c>
      <c r="AO44" s="26">
        <v>90.58</v>
      </c>
      <c r="AP44" s="26">
        <v>133.74</v>
      </c>
      <c r="AQ44" s="26">
        <v>50.95</v>
      </c>
      <c r="AR44" s="26">
        <v>172.51</v>
      </c>
      <c r="AS44" s="26">
        <v>184.09</v>
      </c>
      <c r="AT44" s="26">
        <v>223.98</v>
      </c>
      <c r="AU44" s="26">
        <v>282.89999999999998</v>
      </c>
      <c r="AV44" s="26">
        <v>84.41</v>
      </c>
      <c r="AW44" s="26">
        <v>132.05000000000001</v>
      </c>
      <c r="AX44" s="26">
        <v>521.16999999999996</v>
      </c>
      <c r="AY44" s="26">
        <v>1.58</v>
      </c>
      <c r="AZ44" s="26">
        <v>133.33000000000001</v>
      </c>
      <c r="BA44" s="26">
        <v>193.56</v>
      </c>
      <c r="BB44" s="26">
        <v>131.6</v>
      </c>
      <c r="BC44" s="26">
        <v>69.48</v>
      </c>
      <c r="BD44" s="26">
        <v>0.09</v>
      </c>
      <c r="BE44" s="26">
        <v>0.04</v>
      </c>
      <c r="BF44" s="26">
        <v>0.02</v>
      </c>
      <c r="BG44" s="26">
        <v>0.05</v>
      </c>
      <c r="BH44" s="26">
        <v>0.06</v>
      </c>
      <c r="BI44" s="26">
        <v>0.28000000000000003</v>
      </c>
      <c r="BJ44" s="26">
        <v>0</v>
      </c>
      <c r="BK44" s="26">
        <v>0.82</v>
      </c>
      <c r="BL44" s="26">
        <v>0</v>
      </c>
      <c r="BM44" s="26">
        <v>0.25</v>
      </c>
      <c r="BN44" s="26">
        <v>0</v>
      </c>
      <c r="BO44" s="26">
        <v>0</v>
      </c>
      <c r="BP44" s="26">
        <v>0</v>
      </c>
      <c r="BQ44" s="26">
        <v>0.05</v>
      </c>
      <c r="BR44" s="26">
        <v>0.08</v>
      </c>
      <c r="BS44" s="26">
        <v>0.71</v>
      </c>
      <c r="BT44" s="26">
        <v>0</v>
      </c>
      <c r="BU44" s="26">
        <v>0</v>
      </c>
      <c r="BV44" s="26">
        <v>0.09</v>
      </c>
      <c r="BW44" s="26">
        <v>0</v>
      </c>
      <c r="BX44" s="26">
        <v>0</v>
      </c>
      <c r="BY44" s="26">
        <v>0</v>
      </c>
      <c r="BZ44" s="26">
        <v>0</v>
      </c>
      <c r="CA44" s="26">
        <v>0</v>
      </c>
      <c r="CB44" s="26">
        <v>116.13</v>
      </c>
      <c r="CD44" s="26">
        <v>81.16</v>
      </c>
      <c r="CF44" s="26">
        <v>0</v>
      </c>
      <c r="CG44" s="26">
        <v>0</v>
      </c>
      <c r="CH44" s="26">
        <v>0</v>
      </c>
      <c r="CI44" s="26">
        <v>0</v>
      </c>
      <c r="CJ44" s="26">
        <v>0</v>
      </c>
      <c r="CK44" s="26">
        <v>0</v>
      </c>
      <c r="CL44" s="26">
        <v>0</v>
      </c>
      <c r="CM44" s="26">
        <v>0</v>
      </c>
      <c r="CN44" s="26">
        <v>0</v>
      </c>
      <c r="CO44" s="26">
        <v>16</v>
      </c>
      <c r="CP44" s="26">
        <v>0</v>
      </c>
    </row>
    <row r="45" spans="1:94" s="26" customFormat="1" x14ac:dyDescent="0.25">
      <c r="A45" s="26" t="str">
        <f>"-"</f>
        <v>-</v>
      </c>
      <c r="B45" s="27" t="s">
        <v>113</v>
      </c>
      <c r="C45" s="26" t="str">
        <f>"20"</f>
        <v>20</v>
      </c>
      <c r="D45" s="26">
        <v>1.44</v>
      </c>
      <c r="E45" s="26">
        <v>1.44</v>
      </c>
      <c r="F45" s="26">
        <v>1.7</v>
      </c>
      <c r="G45" s="26">
        <v>0</v>
      </c>
      <c r="H45" s="26">
        <v>11.1</v>
      </c>
      <c r="I45" s="26">
        <v>63.48</v>
      </c>
      <c r="J45" s="26">
        <v>1.04</v>
      </c>
      <c r="K45" s="26">
        <v>0</v>
      </c>
      <c r="L45" s="26">
        <v>0</v>
      </c>
      <c r="M45" s="26">
        <v>0</v>
      </c>
      <c r="N45" s="26">
        <v>11.1</v>
      </c>
      <c r="O45" s="26">
        <v>0</v>
      </c>
      <c r="P45" s="26">
        <v>0</v>
      </c>
      <c r="Q45" s="26">
        <v>0</v>
      </c>
      <c r="R45" s="26">
        <v>0</v>
      </c>
      <c r="S45" s="26">
        <v>0.08</v>
      </c>
      <c r="T45" s="26">
        <v>0.36</v>
      </c>
      <c r="U45" s="26">
        <v>26</v>
      </c>
      <c r="V45" s="26">
        <v>73</v>
      </c>
      <c r="W45" s="26">
        <v>61.4</v>
      </c>
      <c r="X45" s="26">
        <v>6.8</v>
      </c>
      <c r="Y45" s="26">
        <v>43.8</v>
      </c>
      <c r="Z45" s="26">
        <v>0.04</v>
      </c>
      <c r="AA45" s="26">
        <v>8.4</v>
      </c>
      <c r="AB45" s="26">
        <v>6</v>
      </c>
      <c r="AC45" s="26">
        <v>9.4</v>
      </c>
      <c r="AD45" s="26">
        <v>0.04</v>
      </c>
      <c r="AE45" s="26">
        <v>0.01</v>
      </c>
      <c r="AF45" s="26">
        <v>0.08</v>
      </c>
      <c r="AG45" s="26">
        <v>0.04</v>
      </c>
      <c r="AH45" s="26">
        <v>0.36</v>
      </c>
      <c r="AI45" s="26">
        <v>0.2</v>
      </c>
      <c r="AJ45" s="26">
        <v>0</v>
      </c>
      <c r="AK45" s="26">
        <v>0</v>
      </c>
      <c r="AL45" s="26">
        <v>0</v>
      </c>
      <c r="AM45" s="26">
        <v>107.6</v>
      </c>
      <c r="AN45" s="26">
        <v>108</v>
      </c>
      <c r="AO45" s="26">
        <v>33</v>
      </c>
      <c r="AP45" s="26">
        <v>60.8</v>
      </c>
      <c r="AQ45" s="26">
        <v>19</v>
      </c>
      <c r="AR45" s="26">
        <v>64</v>
      </c>
      <c r="AS45" s="26">
        <v>47.2</v>
      </c>
      <c r="AT45" s="26">
        <v>48</v>
      </c>
      <c r="AU45" s="26">
        <v>106</v>
      </c>
      <c r="AV45" s="26">
        <v>34</v>
      </c>
      <c r="AW45" s="26">
        <v>28</v>
      </c>
      <c r="AX45" s="26">
        <v>318.2</v>
      </c>
      <c r="AY45" s="26">
        <v>0</v>
      </c>
      <c r="AZ45" s="26">
        <v>156</v>
      </c>
      <c r="BA45" s="26">
        <v>83.6</v>
      </c>
      <c r="BB45" s="26">
        <v>67.599999999999994</v>
      </c>
      <c r="BC45" s="26">
        <v>13.8</v>
      </c>
      <c r="BD45" s="26">
        <v>0</v>
      </c>
      <c r="BE45" s="26">
        <v>0</v>
      </c>
      <c r="BF45" s="26">
        <v>0</v>
      </c>
      <c r="BG45" s="26">
        <v>0</v>
      </c>
      <c r="BH45" s="26">
        <v>0</v>
      </c>
      <c r="BI45" s="26">
        <v>0</v>
      </c>
      <c r="BJ45" s="26">
        <v>0</v>
      </c>
      <c r="BK45" s="26">
        <v>0</v>
      </c>
      <c r="BL45" s="26">
        <v>0</v>
      </c>
      <c r="BM45" s="26">
        <v>0</v>
      </c>
      <c r="BN45" s="26">
        <v>0</v>
      </c>
      <c r="BO45" s="26">
        <v>0</v>
      </c>
      <c r="BP45" s="26">
        <v>0</v>
      </c>
      <c r="BQ45" s="26">
        <v>0</v>
      </c>
      <c r="BR45" s="26">
        <v>0</v>
      </c>
      <c r="BS45" s="26">
        <v>0.49</v>
      </c>
      <c r="BT45" s="26">
        <v>0</v>
      </c>
      <c r="BU45" s="26">
        <v>0</v>
      </c>
      <c r="BV45" s="26">
        <v>0.04</v>
      </c>
      <c r="BW45" s="26">
        <v>0.01</v>
      </c>
      <c r="BX45" s="26">
        <v>0.02</v>
      </c>
      <c r="BY45" s="26">
        <v>0</v>
      </c>
      <c r="BZ45" s="26">
        <v>0</v>
      </c>
      <c r="CA45" s="26">
        <v>0</v>
      </c>
      <c r="CB45" s="26">
        <v>5.32</v>
      </c>
      <c r="CD45" s="26">
        <v>9.4</v>
      </c>
      <c r="CF45" s="26">
        <v>0</v>
      </c>
      <c r="CG45" s="26">
        <v>0</v>
      </c>
      <c r="CH45" s="26">
        <v>0</v>
      </c>
      <c r="CI45" s="26">
        <v>0</v>
      </c>
      <c r="CJ45" s="26">
        <v>0</v>
      </c>
      <c r="CK45" s="26">
        <v>0</v>
      </c>
      <c r="CL45" s="26">
        <v>0</v>
      </c>
      <c r="CM45" s="26">
        <v>0</v>
      </c>
      <c r="CN45" s="26">
        <v>0</v>
      </c>
      <c r="CO45" s="26">
        <v>0</v>
      </c>
      <c r="CP45" s="26">
        <v>0</v>
      </c>
    </row>
    <row r="46" spans="1:94" s="26" customFormat="1" x14ac:dyDescent="0.25">
      <c r="A46" s="26" t="str">
        <f>"36/10"</f>
        <v>36/10</v>
      </c>
      <c r="B46" s="27" t="s">
        <v>114</v>
      </c>
      <c r="C46" s="26" t="str">
        <f>"200"</f>
        <v>200</v>
      </c>
      <c r="D46" s="26">
        <v>3.64</v>
      </c>
      <c r="E46" s="26">
        <v>2.9</v>
      </c>
      <c r="F46" s="26">
        <v>3.34</v>
      </c>
      <c r="G46" s="26">
        <v>0.6</v>
      </c>
      <c r="H46" s="26">
        <v>24.1</v>
      </c>
      <c r="I46" s="26">
        <v>134.76724800000002</v>
      </c>
      <c r="J46" s="26">
        <v>2.36</v>
      </c>
      <c r="K46" s="26">
        <v>0</v>
      </c>
      <c r="L46" s="26">
        <v>0</v>
      </c>
      <c r="M46" s="26">
        <v>0</v>
      </c>
      <c r="N46" s="26">
        <v>22.51</v>
      </c>
      <c r="O46" s="26">
        <v>0.3</v>
      </c>
      <c r="P46" s="26">
        <v>1.28</v>
      </c>
      <c r="Q46" s="26">
        <v>0</v>
      </c>
      <c r="R46" s="26">
        <v>0</v>
      </c>
      <c r="S46" s="26">
        <v>0.26</v>
      </c>
      <c r="T46" s="26">
        <v>0.97</v>
      </c>
      <c r="U46" s="26">
        <v>50.72</v>
      </c>
      <c r="V46" s="26">
        <v>182.12</v>
      </c>
      <c r="W46" s="26">
        <v>110.63</v>
      </c>
      <c r="X46" s="26">
        <v>26.97</v>
      </c>
      <c r="Y46" s="26">
        <v>101.09</v>
      </c>
      <c r="Z46" s="26">
        <v>0.9</v>
      </c>
      <c r="AA46" s="26">
        <v>12</v>
      </c>
      <c r="AB46" s="26">
        <v>8.64</v>
      </c>
      <c r="AC46" s="26">
        <v>22.12</v>
      </c>
      <c r="AD46" s="26">
        <v>0.01</v>
      </c>
      <c r="AE46" s="26">
        <v>0.03</v>
      </c>
      <c r="AF46" s="26">
        <v>0.13</v>
      </c>
      <c r="AG46" s="26">
        <v>0.14000000000000001</v>
      </c>
      <c r="AH46" s="26">
        <v>1.07</v>
      </c>
      <c r="AI46" s="26">
        <v>0.52</v>
      </c>
      <c r="AJ46" s="26">
        <v>0</v>
      </c>
      <c r="AK46" s="26">
        <v>153.22</v>
      </c>
      <c r="AL46" s="26">
        <v>151.34</v>
      </c>
      <c r="AM46" s="26">
        <v>259.44</v>
      </c>
      <c r="AN46" s="26">
        <v>208.68</v>
      </c>
      <c r="AO46" s="26">
        <v>69.56</v>
      </c>
      <c r="AP46" s="26">
        <v>122.2</v>
      </c>
      <c r="AQ46" s="26">
        <v>40.42</v>
      </c>
      <c r="AR46" s="26">
        <v>137.24</v>
      </c>
      <c r="AS46" s="26">
        <v>0</v>
      </c>
      <c r="AT46" s="26">
        <v>0</v>
      </c>
      <c r="AU46" s="26">
        <v>0</v>
      </c>
      <c r="AV46" s="26">
        <v>0</v>
      </c>
      <c r="AW46" s="26">
        <v>0</v>
      </c>
      <c r="AX46" s="26">
        <v>0</v>
      </c>
      <c r="AY46" s="26">
        <v>0</v>
      </c>
      <c r="AZ46" s="26">
        <v>0</v>
      </c>
      <c r="BA46" s="26">
        <v>0</v>
      </c>
      <c r="BB46" s="26">
        <v>172.96</v>
      </c>
      <c r="BC46" s="26">
        <v>24.44</v>
      </c>
      <c r="BD46" s="26">
        <v>0</v>
      </c>
      <c r="BE46" s="26">
        <v>0</v>
      </c>
      <c r="BF46" s="26">
        <v>0</v>
      </c>
      <c r="BG46" s="26">
        <v>0</v>
      </c>
      <c r="BH46" s="26">
        <v>0</v>
      </c>
      <c r="BI46" s="26">
        <v>0</v>
      </c>
      <c r="BJ46" s="26">
        <v>0</v>
      </c>
      <c r="BK46" s="26">
        <v>0</v>
      </c>
      <c r="BL46" s="26">
        <v>0</v>
      </c>
      <c r="BM46" s="26">
        <v>0</v>
      </c>
      <c r="BN46" s="26">
        <v>0</v>
      </c>
      <c r="BO46" s="26">
        <v>0</v>
      </c>
      <c r="BP46" s="26">
        <v>0</v>
      </c>
      <c r="BQ46" s="26">
        <v>0</v>
      </c>
      <c r="BR46" s="26">
        <v>0</v>
      </c>
      <c r="BS46" s="26">
        <v>0</v>
      </c>
      <c r="BT46" s="26">
        <v>0</v>
      </c>
      <c r="BU46" s="26">
        <v>0</v>
      </c>
      <c r="BV46" s="26">
        <v>0</v>
      </c>
      <c r="BW46" s="26">
        <v>0</v>
      </c>
      <c r="BX46" s="26">
        <v>0</v>
      </c>
      <c r="BY46" s="26">
        <v>0</v>
      </c>
      <c r="BZ46" s="26">
        <v>0</v>
      </c>
      <c r="CA46" s="26">
        <v>0</v>
      </c>
      <c r="CB46" s="26">
        <v>198.62</v>
      </c>
      <c r="CD46" s="26">
        <v>13.44</v>
      </c>
      <c r="CF46" s="26">
        <v>0</v>
      </c>
      <c r="CG46" s="26">
        <v>0</v>
      </c>
      <c r="CH46" s="26">
        <v>0</v>
      </c>
      <c r="CI46" s="26">
        <v>0</v>
      </c>
      <c r="CJ46" s="26">
        <v>0</v>
      </c>
      <c r="CK46" s="26">
        <v>0</v>
      </c>
      <c r="CL46" s="26">
        <v>0</v>
      </c>
      <c r="CM46" s="26">
        <v>0</v>
      </c>
      <c r="CN46" s="26">
        <v>0</v>
      </c>
      <c r="CO46" s="26">
        <v>20</v>
      </c>
      <c r="CP46" s="26">
        <v>0</v>
      </c>
    </row>
    <row r="47" spans="1:94" s="26" customFormat="1" x14ac:dyDescent="0.25">
      <c r="A47" s="26" t="str">
        <f>"-"</f>
        <v>-</v>
      </c>
      <c r="B47" s="27" t="s">
        <v>95</v>
      </c>
      <c r="C47" s="26" t="str">
        <f>"50"</f>
        <v>50</v>
      </c>
      <c r="D47" s="26">
        <v>3.31</v>
      </c>
      <c r="E47" s="26">
        <v>0</v>
      </c>
      <c r="F47" s="26">
        <v>0.33</v>
      </c>
      <c r="G47" s="26">
        <v>0.33</v>
      </c>
      <c r="H47" s="26">
        <v>23.45</v>
      </c>
      <c r="I47" s="26">
        <v>111.95049999999999</v>
      </c>
      <c r="J47" s="26">
        <v>0</v>
      </c>
      <c r="K47" s="26">
        <v>0</v>
      </c>
      <c r="L47" s="26">
        <v>0</v>
      </c>
      <c r="M47" s="26">
        <v>0</v>
      </c>
      <c r="N47" s="26">
        <v>0.55000000000000004</v>
      </c>
      <c r="O47" s="26">
        <v>22.8</v>
      </c>
      <c r="P47" s="26">
        <v>0.1</v>
      </c>
      <c r="Q47" s="26">
        <v>0</v>
      </c>
      <c r="R47" s="26">
        <v>0</v>
      </c>
      <c r="S47" s="26">
        <v>0</v>
      </c>
      <c r="T47" s="26">
        <v>0.9</v>
      </c>
      <c r="U47" s="26">
        <v>0</v>
      </c>
      <c r="V47" s="26">
        <v>0</v>
      </c>
      <c r="W47" s="26">
        <v>0</v>
      </c>
      <c r="X47" s="26">
        <v>0</v>
      </c>
      <c r="Y47" s="26">
        <v>0</v>
      </c>
      <c r="Z47" s="26">
        <v>0</v>
      </c>
      <c r="AA47" s="26">
        <v>0</v>
      </c>
      <c r="AB47" s="26">
        <v>0</v>
      </c>
      <c r="AC47" s="26">
        <v>0</v>
      </c>
      <c r="AD47" s="26">
        <v>0</v>
      </c>
      <c r="AE47" s="26">
        <v>0</v>
      </c>
      <c r="AF47" s="26">
        <v>0</v>
      </c>
      <c r="AG47" s="26">
        <v>0</v>
      </c>
      <c r="AH47" s="26">
        <v>0</v>
      </c>
      <c r="AI47" s="26">
        <v>0</v>
      </c>
      <c r="AJ47" s="26">
        <v>0</v>
      </c>
      <c r="AK47" s="26">
        <v>0</v>
      </c>
      <c r="AL47" s="26">
        <v>0</v>
      </c>
      <c r="AM47" s="26">
        <v>254.48</v>
      </c>
      <c r="AN47" s="26">
        <v>84.39</v>
      </c>
      <c r="AO47" s="26">
        <v>50.03</v>
      </c>
      <c r="AP47" s="26">
        <v>100.05</v>
      </c>
      <c r="AQ47" s="26">
        <v>37.85</v>
      </c>
      <c r="AR47" s="26">
        <v>180.96</v>
      </c>
      <c r="AS47" s="26">
        <v>112.23</v>
      </c>
      <c r="AT47" s="26">
        <v>156.6</v>
      </c>
      <c r="AU47" s="26">
        <v>129.19999999999999</v>
      </c>
      <c r="AV47" s="26">
        <v>67.86</v>
      </c>
      <c r="AW47" s="26">
        <v>120.06</v>
      </c>
      <c r="AX47" s="26">
        <v>1003.98</v>
      </c>
      <c r="AY47" s="26">
        <v>0</v>
      </c>
      <c r="AZ47" s="26">
        <v>327.12</v>
      </c>
      <c r="BA47" s="26">
        <v>142.25</v>
      </c>
      <c r="BB47" s="26">
        <v>94.4</v>
      </c>
      <c r="BC47" s="26">
        <v>74.819999999999993</v>
      </c>
      <c r="BD47" s="26">
        <v>0</v>
      </c>
      <c r="BE47" s="26">
        <v>0</v>
      </c>
      <c r="BF47" s="26">
        <v>0</v>
      </c>
      <c r="BG47" s="26">
        <v>0</v>
      </c>
      <c r="BH47" s="26">
        <v>0</v>
      </c>
      <c r="BI47" s="26">
        <v>0</v>
      </c>
      <c r="BJ47" s="26">
        <v>0</v>
      </c>
      <c r="BK47" s="26">
        <v>0.04</v>
      </c>
      <c r="BL47" s="26">
        <v>0</v>
      </c>
      <c r="BM47" s="26">
        <v>0</v>
      </c>
      <c r="BN47" s="26">
        <v>0</v>
      </c>
      <c r="BO47" s="26">
        <v>0</v>
      </c>
      <c r="BP47" s="26">
        <v>0</v>
      </c>
      <c r="BQ47" s="26">
        <v>0</v>
      </c>
      <c r="BR47" s="26">
        <v>0</v>
      </c>
      <c r="BS47" s="26">
        <v>0.03</v>
      </c>
      <c r="BT47" s="26">
        <v>0</v>
      </c>
      <c r="BU47" s="26">
        <v>0</v>
      </c>
      <c r="BV47" s="26">
        <v>0.14000000000000001</v>
      </c>
      <c r="BW47" s="26">
        <v>0.01</v>
      </c>
      <c r="BX47" s="26">
        <v>0</v>
      </c>
      <c r="BY47" s="26">
        <v>0</v>
      </c>
      <c r="BZ47" s="26">
        <v>0</v>
      </c>
      <c r="CA47" s="26">
        <v>0</v>
      </c>
      <c r="CB47" s="26">
        <v>19.55</v>
      </c>
      <c r="CD47" s="26">
        <v>0</v>
      </c>
      <c r="CF47" s="26">
        <v>0</v>
      </c>
      <c r="CG47" s="26">
        <v>0</v>
      </c>
      <c r="CH47" s="26">
        <v>0</v>
      </c>
      <c r="CI47" s="26">
        <v>0</v>
      </c>
      <c r="CJ47" s="26">
        <v>0</v>
      </c>
      <c r="CK47" s="26">
        <v>0</v>
      </c>
      <c r="CL47" s="26">
        <v>0</v>
      </c>
      <c r="CM47" s="26">
        <v>0</v>
      </c>
      <c r="CN47" s="26">
        <v>0</v>
      </c>
      <c r="CO47" s="26">
        <v>0</v>
      </c>
      <c r="CP47" s="26">
        <v>0</v>
      </c>
    </row>
    <row r="48" spans="1:94" s="24" customFormat="1" x14ac:dyDescent="0.25">
      <c r="A48" s="24" t="str">
        <f>"11/12"</f>
        <v>11/12</v>
      </c>
      <c r="B48" s="25" t="s">
        <v>115</v>
      </c>
      <c r="C48" s="24" t="str">
        <f>"80"</f>
        <v>80</v>
      </c>
      <c r="D48" s="24">
        <v>6.07</v>
      </c>
      <c r="E48" s="24">
        <v>0.84</v>
      </c>
      <c r="F48" s="24">
        <v>5.52</v>
      </c>
      <c r="G48" s="24">
        <v>0.61</v>
      </c>
      <c r="H48" s="24">
        <v>46.13</v>
      </c>
      <c r="I48" s="24">
        <v>255.17346933333323</v>
      </c>
      <c r="J48" s="24">
        <v>3.51</v>
      </c>
      <c r="K48" s="24">
        <v>0.15</v>
      </c>
      <c r="L48" s="24">
        <v>0</v>
      </c>
      <c r="M48" s="24">
        <v>0</v>
      </c>
      <c r="N48" s="24">
        <v>15.81</v>
      </c>
      <c r="O48" s="24">
        <v>28.81</v>
      </c>
      <c r="P48" s="24">
        <v>1.5</v>
      </c>
      <c r="Q48" s="24">
        <v>0</v>
      </c>
      <c r="R48" s="24">
        <v>0</v>
      </c>
      <c r="S48" s="24">
        <v>0.01</v>
      </c>
      <c r="T48" s="24">
        <v>0.97</v>
      </c>
      <c r="U48" s="24">
        <v>218.61</v>
      </c>
      <c r="V48" s="24">
        <v>67.27</v>
      </c>
      <c r="W48" s="24">
        <v>20.32</v>
      </c>
      <c r="X48" s="24">
        <v>8.2200000000000006</v>
      </c>
      <c r="Y48" s="24">
        <v>50.36</v>
      </c>
      <c r="Z48" s="24">
        <v>0.67</v>
      </c>
      <c r="AA48" s="24">
        <v>23.8</v>
      </c>
      <c r="AB48" s="24">
        <v>18.77</v>
      </c>
      <c r="AC48" s="24">
        <v>43.6</v>
      </c>
      <c r="AD48" s="24">
        <v>0.8</v>
      </c>
      <c r="AE48" s="24">
        <v>0.06</v>
      </c>
      <c r="AF48" s="24">
        <v>0.05</v>
      </c>
      <c r="AG48" s="24">
        <v>0.48</v>
      </c>
      <c r="AH48" s="24">
        <v>1.65</v>
      </c>
      <c r="AI48" s="24">
        <v>0.03</v>
      </c>
      <c r="AJ48" s="24">
        <v>0</v>
      </c>
      <c r="AK48" s="24">
        <v>219.95</v>
      </c>
      <c r="AL48" s="24">
        <v>202.54</v>
      </c>
      <c r="AM48" s="24">
        <v>423.13</v>
      </c>
      <c r="AN48" s="24">
        <v>166.2</v>
      </c>
      <c r="AO48" s="24">
        <v>91.51</v>
      </c>
      <c r="AP48" s="24">
        <v>174.36</v>
      </c>
      <c r="AQ48" s="24">
        <v>58.46</v>
      </c>
      <c r="AR48" s="24">
        <v>260.72000000000003</v>
      </c>
      <c r="AS48" s="24">
        <v>178.52</v>
      </c>
      <c r="AT48" s="24">
        <v>212.87</v>
      </c>
      <c r="AU48" s="24">
        <v>207.52</v>
      </c>
      <c r="AV48" s="24">
        <v>105.09</v>
      </c>
      <c r="AW48" s="24">
        <v>173.71</v>
      </c>
      <c r="AX48" s="24">
        <v>1439.52</v>
      </c>
      <c r="AY48" s="24">
        <v>0.61</v>
      </c>
      <c r="AZ48" s="24">
        <v>446.89</v>
      </c>
      <c r="BA48" s="24">
        <v>262.85000000000002</v>
      </c>
      <c r="BB48" s="24">
        <v>145.34</v>
      </c>
      <c r="BC48" s="24">
        <v>103.34</v>
      </c>
      <c r="BD48" s="24">
        <v>0.16</v>
      </c>
      <c r="BE48" s="24">
        <v>7.0000000000000007E-2</v>
      </c>
      <c r="BF48" s="24">
        <v>0.04</v>
      </c>
      <c r="BG48" s="24">
        <v>0.09</v>
      </c>
      <c r="BH48" s="24">
        <v>0.1</v>
      </c>
      <c r="BI48" s="24">
        <v>0.47</v>
      </c>
      <c r="BJ48" s="24">
        <v>0</v>
      </c>
      <c r="BK48" s="24">
        <v>1.35</v>
      </c>
      <c r="BL48" s="24">
        <v>0</v>
      </c>
      <c r="BM48" s="24">
        <v>0.4</v>
      </c>
      <c r="BN48" s="24">
        <v>0</v>
      </c>
      <c r="BO48" s="24">
        <v>0</v>
      </c>
      <c r="BP48" s="24">
        <v>0</v>
      </c>
      <c r="BQ48" s="24">
        <v>0.09</v>
      </c>
      <c r="BR48" s="24">
        <v>0.14000000000000001</v>
      </c>
      <c r="BS48" s="24">
        <v>1.1000000000000001</v>
      </c>
      <c r="BT48" s="24">
        <v>0</v>
      </c>
      <c r="BU48" s="24">
        <v>0</v>
      </c>
      <c r="BV48" s="24">
        <v>0.28999999999999998</v>
      </c>
      <c r="BW48" s="24">
        <v>0.02</v>
      </c>
      <c r="BX48" s="24">
        <v>0</v>
      </c>
      <c r="BY48" s="24">
        <v>0</v>
      </c>
      <c r="BZ48" s="24">
        <v>0</v>
      </c>
      <c r="CA48" s="24">
        <v>0</v>
      </c>
      <c r="CB48" s="24">
        <v>33.08</v>
      </c>
      <c r="CD48" s="24">
        <v>26.93</v>
      </c>
      <c r="CF48" s="24">
        <v>0</v>
      </c>
      <c r="CG48" s="24">
        <v>0</v>
      </c>
      <c r="CH48" s="24">
        <v>0</v>
      </c>
      <c r="CI48" s="24">
        <v>0</v>
      </c>
      <c r="CJ48" s="24">
        <v>0</v>
      </c>
      <c r="CK48" s="24">
        <v>0</v>
      </c>
      <c r="CL48" s="24">
        <v>0</v>
      </c>
      <c r="CM48" s="24">
        <v>0</v>
      </c>
      <c r="CN48" s="24">
        <v>0</v>
      </c>
      <c r="CO48" s="24">
        <v>16</v>
      </c>
      <c r="CP48" s="24">
        <v>0.53</v>
      </c>
    </row>
    <row r="49" spans="1:94" s="28" customFormat="1" x14ac:dyDescent="0.25">
      <c r="B49" s="29" t="s">
        <v>97</v>
      </c>
      <c r="C49" s="28">
        <v>550</v>
      </c>
      <c r="D49" s="28">
        <v>43.71</v>
      </c>
      <c r="E49" s="28">
        <v>33.74</v>
      </c>
      <c r="F49" s="28">
        <v>28.08</v>
      </c>
      <c r="G49" s="28">
        <v>1.82</v>
      </c>
      <c r="H49" s="28">
        <v>143.31</v>
      </c>
      <c r="I49" s="28">
        <v>993.35</v>
      </c>
      <c r="J49" s="28">
        <v>17.04</v>
      </c>
      <c r="K49" s="28">
        <v>0.23</v>
      </c>
      <c r="L49" s="28">
        <v>0</v>
      </c>
      <c r="M49" s="28">
        <v>0</v>
      </c>
      <c r="N49" s="28">
        <v>69.17</v>
      </c>
      <c r="O49" s="28">
        <v>70.489999999999995</v>
      </c>
      <c r="P49" s="28">
        <v>3.65</v>
      </c>
      <c r="Q49" s="28">
        <v>0</v>
      </c>
      <c r="R49" s="28">
        <v>0</v>
      </c>
      <c r="S49" s="28">
        <v>2.21</v>
      </c>
      <c r="T49" s="28">
        <v>6.76</v>
      </c>
      <c r="U49" s="28">
        <v>1013.67</v>
      </c>
      <c r="V49" s="28">
        <v>512.4</v>
      </c>
      <c r="W49" s="28">
        <v>429.37</v>
      </c>
      <c r="X49" s="28">
        <v>85.75</v>
      </c>
      <c r="Y49" s="28">
        <v>541.04999999999995</v>
      </c>
      <c r="Z49" s="28">
        <v>2.73</v>
      </c>
      <c r="AA49" s="28">
        <v>116.8</v>
      </c>
      <c r="AB49" s="28">
        <v>84.77</v>
      </c>
      <c r="AC49" s="28">
        <v>206.82</v>
      </c>
      <c r="AD49" s="28">
        <v>1.37</v>
      </c>
      <c r="AE49" s="28">
        <v>0.17</v>
      </c>
      <c r="AF49" s="28">
        <v>0.63</v>
      </c>
      <c r="AG49" s="28">
        <v>1.52</v>
      </c>
      <c r="AH49" s="28">
        <v>10.3</v>
      </c>
      <c r="AI49" s="28">
        <v>1.05</v>
      </c>
      <c r="AJ49" s="28">
        <v>0</v>
      </c>
      <c r="AK49" s="28">
        <v>572.37</v>
      </c>
      <c r="AL49" s="28">
        <v>509.62</v>
      </c>
      <c r="AM49" s="28">
        <v>1332.63</v>
      </c>
      <c r="AN49" s="28">
        <v>739.25</v>
      </c>
      <c r="AO49" s="28">
        <v>334.67</v>
      </c>
      <c r="AP49" s="28">
        <v>591.16</v>
      </c>
      <c r="AQ49" s="28">
        <v>206.67</v>
      </c>
      <c r="AR49" s="28">
        <v>815.43</v>
      </c>
      <c r="AS49" s="28">
        <v>522.04</v>
      </c>
      <c r="AT49" s="28">
        <v>641.46</v>
      </c>
      <c r="AU49" s="28">
        <v>725.62</v>
      </c>
      <c r="AV49" s="28">
        <v>291.36</v>
      </c>
      <c r="AW49" s="28">
        <v>453.82</v>
      </c>
      <c r="AX49" s="28">
        <v>3282.88</v>
      </c>
      <c r="AY49" s="28">
        <v>2.19</v>
      </c>
      <c r="AZ49" s="28">
        <v>1063.3399999999999</v>
      </c>
      <c r="BA49" s="28">
        <v>682.26</v>
      </c>
      <c r="BB49" s="28">
        <v>611.89</v>
      </c>
      <c r="BC49" s="28">
        <v>285.89</v>
      </c>
      <c r="BD49" s="28">
        <v>0.25</v>
      </c>
      <c r="BE49" s="28">
        <v>0.12</v>
      </c>
      <c r="BF49" s="28">
        <v>0.06</v>
      </c>
      <c r="BG49" s="28">
        <v>0.14000000000000001</v>
      </c>
      <c r="BH49" s="28">
        <v>0.16</v>
      </c>
      <c r="BI49" s="28">
        <v>0.75</v>
      </c>
      <c r="BJ49" s="28">
        <v>0</v>
      </c>
      <c r="BK49" s="28">
        <v>2.21</v>
      </c>
      <c r="BL49" s="28">
        <v>0</v>
      </c>
      <c r="BM49" s="28">
        <v>0.66</v>
      </c>
      <c r="BN49" s="28">
        <v>0</v>
      </c>
      <c r="BO49" s="28">
        <v>0</v>
      </c>
      <c r="BP49" s="28">
        <v>0</v>
      </c>
      <c r="BQ49" s="28">
        <v>0.14000000000000001</v>
      </c>
      <c r="BR49" s="28">
        <v>0.23</v>
      </c>
      <c r="BS49" s="28">
        <v>2.34</v>
      </c>
      <c r="BT49" s="28">
        <v>0</v>
      </c>
      <c r="BU49" s="28">
        <v>0</v>
      </c>
      <c r="BV49" s="28">
        <v>0.55000000000000004</v>
      </c>
      <c r="BW49" s="28">
        <v>0.04</v>
      </c>
      <c r="BX49" s="28">
        <v>0.02</v>
      </c>
      <c r="BY49" s="28">
        <v>0</v>
      </c>
      <c r="BZ49" s="28">
        <v>0</v>
      </c>
      <c r="CA49" s="28">
        <v>0</v>
      </c>
      <c r="CB49" s="28">
        <v>372.7</v>
      </c>
      <c r="CC49" s="28">
        <f>$I$49/$I$50*100</f>
        <v>100</v>
      </c>
      <c r="CD49" s="28">
        <v>130.93</v>
      </c>
      <c r="CF49" s="28">
        <v>0</v>
      </c>
      <c r="CG49" s="28">
        <v>0</v>
      </c>
      <c r="CH49" s="28">
        <v>0</v>
      </c>
      <c r="CI49" s="28">
        <v>0</v>
      </c>
      <c r="CJ49" s="28">
        <v>0</v>
      </c>
      <c r="CK49" s="28">
        <v>0</v>
      </c>
      <c r="CL49" s="28">
        <v>0</v>
      </c>
      <c r="CM49" s="28">
        <v>0</v>
      </c>
      <c r="CN49" s="28">
        <v>0</v>
      </c>
      <c r="CO49" s="28">
        <v>52</v>
      </c>
      <c r="CP49" s="28">
        <v>0.53</v>
      </c>
    </row>
    <row r="50" spans="1:94" s="28" customFormat="1" x14ac:dyDescent="0.25">
      <c r="B50" s="29" t="s">
        <v>98</v>
      </c>
      <c r="D50" s="28">
        <v>43.71</v>
      </c>
      <c r="E50" s="28">
        <v>33.74</v>
      </c>
      <c r="F50" s="28">
        <v>28.08</v>
      </c>
      <c r="G50" s="28">
        <v>1.82</v>
      </c>
      <c r="H50" s="28">
        <v>143.31</v>
      </c>
      <c r="I50" s="28">
        <v>993.35</v>
      </c>
      <c r="J50" s="28">
        <v>17.04</v>
      </c>
      <c r="K50" s="28">
        <v>0.23</v>
      </c>
      <c r="L50" s="28">
        <v>0</v>
      </c>
      <c r="M50" s="28">
        <v>0</v>
      </c>
      <c r="N50" s="28">
        <v>69.17</v>
      </c>
      <c r="O50" s="28">
        <v>70.489999999999995</v>
      </c>
      <c r="P50" s="28">
        <v>3.65</v>
      </c>
      <c r="Q50" s="28">
        <v>0</v>
      </c>
      <c r="R50" s="28">
        <v>0</v>
      </c>
      <c r="S50" s="28">
        <v>2.21</v>
      </c>
      <c r="T50" s="28">
        <v>6.76</v>
      </c>
      <c r="U50" s="28">
        <v>1013.67</v>
      </c>
      <c r="V50" s="28">
        <v>512.4</v>
      </c>
      <c r="W50" s="28">
        <v>429.37</v>
      </c>
      <c r="X50" s="28">
        <v>85.75</v>
      </c>
      <c r="Y50" s="28">
        <v>541.04999999999995</v>
      </c>
      <c r="Z50" s="28">
        <v>2.73</v>
      </c>
      <c r="AA50" s="28">
        <v>116.8</v>
      </c>
      <c r="AB50" s="28">
        <v>84.77</v>
      </c>
      <c r="AC50" s="28">
        <v>206.82</v>
      </c>
      <c r="AD50" s="28">
        <v>1.37</v>
      </c>
      <c r="AE50" s="28">
        <v>0.17</v>
      </c>
      <c r="AF50" s="28">
        <v>0.63</v>
      </c>
      <c r="AG50" s="28">
        <v>1.52</v>
      </c>
      <c r="AH50" s="28">
        <v>10.3</v>
      </c>
      <c r="AI50" s="28">
        <v>1.05</v>
      </c>
      <c r="AJ50" s="28">
        <v>0</v>
      </c>
      <c r="AK50" s="28">
        <v>572.37</v>
      </c>
      <c r="AL50" s="28">
        <v>509.62</v>
      </c>
      <c r="AM50" s="28">
        <v>1332.63</v>
      </c>
      <c r="AN50" s="28">
        <v>739.25</v>
      </c>
      <c r="AO50" s="28">
        <v>334.67</v>
      </c>
      <c r="AP50" s="28">
        <v>591.16</v>
      </c>
      <c r="AQ50" s="28">
        <v>206.67</v>
      </c>
      <c r="AR50" s="28">
        <v>815.43</v>
      </c>
      <c r="AS50" s="28">
        <v>522.04</v>
      </c>
      <c r="AT50" s="28">
        <v>641.46</v>
      </c>
      <c r="AU50" s="28">
        <v>725.62</v>
      </c>
      <c r="AV50" s="28">
        <v>291.36</v>
      </c>
      <c r="AW50" s="28">
        <v>453.82</v>
      </c>
      <c r="AX50" s="28">
        <v>3282.88</v>
      </c>
      <c r="AY50" s="28">
        <v>2.19</v>
      </c>
      <c r="AZ50" s="28">
        <v>1063.3399999999999</v>
      </c>
      <c r="BA50" s="28">
        <v>682.26</v>
      </c>
      <c r="BB50" s="28">
        <v>611.89</v>
      </c>
      <c r="BC50" s="28">
        <v>285.89</v>
      </c>
      <c r="BD50" s="28">
        <v>0.25</v>
      </c>
      <c r="BE50" s="28">
        <v>0.12</v>
      </c>
      <c r="BF50" s="28">
        <v>0.06</v>
      </c>
      <c r="BG50" s="28">
        <v>0.14000000000000001</v>
      </c>
      <c r="BH50" s="28">
        <v>0.16</v>
      </c>
      <c r="BI50" s="28">
        <v>0.75</v>
      </c>
      <c r="BJ50" s="28">
        <v>0</v>
      </c>
      <c r="BK50" s="28">
        <v>2.21</v>
      </c>
      <c r="BL50" s="28">
        <v>0</v>
      </c>
      <c r="BM50" s="28">
        <v>0.66</v>
      </c>
      <c r="BN50" s="28">
        <v>0</v>
      </c>
      <c r="BO50" s="28">
        <v>0</v>
      </c>
      <c r="BP50" s="28">
        <v>0</v>
      </c>
      <c r="BQ50" s="28">
        <v>0.14000000000000001</v>
      </c>
      <c r="BR50" s="28">
        <v>0.23</v>
      </c>
      <c r="BS50" s="28">
        <v>2.34</v>
      </c>
      <c r="BT50" s="28">
        <v>0</v>
      </c>
      <c r="BU50" s="28">
        <v>0</v>
      </c>
      <c r="BV50" s="28">
        <v>0.55000000000000004</v>
      </c>
      <c r="BW50" s="28">
        <v>0.04</v>
      </c>
      <c r="BX50" s="28">
        <v>0.02</v>
      </c>
      <c r="BY50" s="28">
        <v>0</v>
      </c>
      <c r="BZ50" s="28">
        <v>0</v>
      </c>
      <c r="CA50" s="28">
        <v>0</v>
      </c>
      <c r="CB50" s="28">
        <v>372.7</v>
      </c>
      <c r="CD50" s="28">
        <v>130.93</v>
      </c>
      <c r="CF50" s="28">
        <v>0</v>
      </c>
      <c r="CG50" s="28">
        <v>0</v>
      </c>
      <c r="CH50" s="28">
        <v>0</v>
      </c>
      <c r="CI50" s="28">
        <v>0</v>
      </c>
      <c r="CJ50" s="28">
        <v>0</v>
      </c>
      <c r="CK50" s="28">
        <v>0</v>
      </c>
      <c r="CL50" s="28">
        <v>0</v>
      </c>
      <c r="CM50" s="28">
        <v>0</v>
      </c>
      <c r="CN50" s="28">
        <v>0</v>
      </c>
      <c r="CO50" s="28">
        <v>52</v>
      </c>
      <c r="CP50" s="28">
        <v>0.53</v>
      </c>
    </row>
    <row r="51" spans="1:94" x14ac:dyDescent="0.25">
      <c r="B51" s="23" t="s">
        <v>116</v>
      </c>
    </row>
    <row r="52" spans="1:94" x14ac:dyDescent="0.25">
      <c r="B52" s="23" t="s">
        <v>90</v>
      </c>
    </row>
    <row r="53" spans="1:94" s="26" customFormat="1" ht="31.5" x14ac:dyDescent="0.25">
      <c r="A53" s="26" t="str">
        <f>"1/9"</f>
        <v>1/9</v>
      </c>
      <c r="B53" s="27" t="s">
        <v>117</v>
      </c>
      <c r="C53" s="26" t="str">
        <f>"105"</f>
        <v>105</v>
      </c>
      <c r="D53" s="26">
        <v>11.75</v>
      </c>
      <c r="E53" s="26">
        <v>11.35</v>
      </c>
      <c r="F53" s="26">
        <v>9.8800000000000008</v>
      </c>
      <c r="G53" s="26">
        <v>0.02</v>
      </c>
      <c r="H53" s="26">
        <v>2.02</v>
      </c>
      <c r="I53" s="26">
        <v>143.78965124999999</v>
      </c>
      <c r="J53" s="26">
        <v>3.29</v>
      </c>
      <c r="K53" s="26">
        <v>0</v>
      </c>
      <c r="L53" s="26">
        <v>0</v>
      </c>
      <c r="M53" s="26">
        <v>0</v>
      </c>
      <c r="N53" s="26">
        <v>0.99</v>
      </c>
      <c r="O53" s="26">
        <v>0.83</v>
      </c>
      <c r="P53" s="26">
        <v>0.2</v>
      </c>
      <c r="Q53" s="26">
        <v>0</v>
      </c>
      <c r="R53" s="26">
        <v>0</v>
      </c>
      <c r="S53" s="26">
        <v>0.12</v>
      </c>
      <c r="T53" s="26">
        <v>0.98</v>
      </c>
      <c r="U53" s="26">
        <v>274.06</v>
      </c>
      <c r="V53" s="26">
        <v>98.76</v>
      </c>
      <c r="W53" s="26">
        <v>14.07</v>
      </c>
      <c r="X53" s="26">
        <v>11.9</v>
      </c>
      <c r="Y53" s="26">
        <v>86.22</v>
      </c>
      <c r="Z53" s="26">
        <v>1.02</v>
      </c>
      <c r="AA53" s="26">
        <v>25.57</v>
      </c>
      <c r="AB53" s="26">
        <v>66.569999999999993</v>
      </c>
      <c r="AC53" s="26">
        <v>62.47</v>
      </c>
      <c r="AD53" s="26">
        <v>0.41</v>
      </c>
      <c r="AE53" s="26">
        <v>0.03</v>
      </c>
      <c r="AF53" s="26">
        <v>7.0000000000000007E-2</v>
      </c>
      <c r="AG53" s="26">
        <v>4.3099999999999996</v>
      </c>
      <c r="AH53" s="26">
        <v>8.7899999999999991</v>
      </c>
      <c r="AI53" s="26">
        <v>0.89</v>
      </c>
      <c r="AJ53" s="26">
        <v>0</v>
      </c>
      <c r="AK53" s="26">
        <v>642.9</v>
      </c>
      <c r="AL53" s="26">
        <v>700.54</v>
      </c>
      <c r="AM53" s="26">
        <v>1017.63</v>
      </c>
      <c r="AN53" s="26">
        <v>1234.05</v>
      </c>
      <c r="AO53" s="26">
        <v>309.48</v>
      </c>
      <c r="AP53" s="26">
        <v>586.58000000000004</v>
      </c>
      <c r="AQ53" s="26">
        <v>0.9</v>
      </c>
      <c r="AR53" s="26">
        <v>585.78</v>
      </c>
      <c r="AS53" s="26">
        <v>2.96</v>
      </c>
      <c r="AT53" s="26">
        <v>3.6</v>
      </c>
      <c r="AU53" s="26">
        <v>3.06</v>
      </c>
      <c r="AV53" s="26">
        <v>311.77999999999997</v>
      </c>
      <c r="AW53" s="26">
        <v>3.14</v>
      </c>
      <c r="AX53" s="26">
        <v>27.66</v>
      </c>
      <c r="AY53" s="26">
        <v>0</v>
      </c>
      <c r="AZ53" s="26">
        <v>8.7100000000000009</v>
      </c>
      <c r="BA53" s="26">
        <v>4.49</v>
      </c>
      <c r="BB53" s="26">
        <v>402.04</v>
      </c>
      <c r="BC53" s="26">
        <v>141.51</v>
      </c>
      <c r="BD53" s="26">
        <v>0</v>
      </c>
      <c r="BE53" s="26">
        <v>0</v>
      </c>
      <c r="BF53" s="26">
        <v>0</v>
      </c>
      <c r="BG53" s="26">
        <v>0</v>
      </c>
      <c r="BH53" s="26">
        <v>0</v>
      </c>
      <c r="BI53" s="26">
        <v>0</v>
      </c>
      <c r="BJ53" s="26">
        <v>0</v>
      </c>
      <c r="BK53" s="26">
        <v>0</v>
      </c>
      <c r="BL53" s="26">
        <v>0</v>
      </c>
      <c r="BM53" s="26">
        <v>0</v>
      </c>
      <c r="BN53" s="26">
        <v>0</v>
      </c>
      <c r="BO53" s="26">
        <v>0</v>
      </c>
      <c r="BP53" s="26">
        <v>0</v>
      </c>
      <c r="BQ53" s="26">
        <v>0</v>
      </c>
      <c r="BR53" s="26">
        <v>0</v>
      </c>
      <c r="BS53" s="26">
        <v>0</v>
      </c>
      <c r="BT53" s="26">
        <v>0</v>
      </c>
      <c r="BU53" s="26">
        <v>0</v>
      </c>
      <c r="BV53" s="26">
        <v>0.01</v>
      </c>
      <c r="BW53" s="26">
        <v>0</v>
      </c>
      <c r="BX53" s="26">
        <v>0</v>
      </c>
      <c r="BY53" s="26">
        <v>0</v>
      </c>
      <c r="BZ53" s="26">
        <v>0</v>
      </c>
      <c r="CA53" s="26">
        <v>0</v>
      </c>
      <c r="CB53" s="26">
        <v>77.28</v>
      </c>
      <c r="CD53" s="26">
        <v>36.659999999999997</v>
      </c>
      <c r="CF53" s="26">
        <v>0</v>
      </c>
      <c r="CG53" s="26">
        <v>0</v>
      </c>
      <c r="CH53" s="26">
        <v>0</v>
      </c>
      <c r="CI53" s="26">
        <v>0</v>
      </c>
      <c r="CJ53" s="26">
        <v>0</v>
      </c>
      <c r="CK53" s="26">
        <v>0</v>
      </c>
      <c r="CL53" s="26">
        <v>0</v>
      </c>
      <c r="CM53" s="26">
        <v>0</v>
      </c>
      <c r="CN53" s="26">
        <v>0</v>
      </c>
      <c r="CO53" s="26">
        <v>0</v>
      </c>
      <c r="CP53" s="26">
        <v>0.26</v>
      </c>
    </row>
    <row r="54" spans="1:94" s="26" customFormat="1" ht="31.5" x14ac:dyDescent="0.25">
      <c r="A54" s="26" t="str">
        <f>"46/3"</f>
        <v>46/3</v>
      </c>
      <c r="B54" s="27" t="s">
        <v>118</v>
      </c>
      <c r="C54" s="26" t="str">
        <f>"180"</f>
        <v>180</v>
      </c>
      <c r="D54" s="26">
        <v>6.36</v>
      </c>
      <c r="E54" s="26">
        <v>0.04</v>
      </c>
      <c r="F54" s="26">
        <v>3.57</v>
      </c>
      <c r="G54" s="26">
        <v>0.8</v>
      </c>
      <c r="H54" s="26">
        <v>40.93</v>
      </c>
      <c r="I54" s="26">
        <v>220.7282094</v>
      </c>
      <c r="J54" s="26">
        <v>2.2400000000000002</v>
      </c>
      <c r="K54" s="26">
        <v>0.1</v>
      </c>
      <c r="L54" s="26">
        <v>0</v>
      </c>
      <c r="M54" s="26">
        <v>0</v>
      </c>
      <c r="N54" s="26">
        <v>1.17</v>
      </c>
      <c r="O54" s="26">
        <v>37.700000000000003</v>
      </c>
      <c r="P54" s="26">
        <v>2.06</v>
      </c>
      <c r="Q54" s="26">
        <v>0</v>
      </c>
      <c r="R54" s="26">
        <v>0</v>
      </c>
      <c r="S54" s="26">
        <v>0</v>
      </c>
      <c r="T54" s="26">
        <v>0.82</v>
      </c>
      <c r="U54" s="26">
        <v>176.71</v>
      </c>
      <c r="V54" s="26">
        <v>67.47</v>
      </c>
      <c r="W54" s="26">
        <v>12.64</v>
      </c>
      <c r="X54" s="26">
        <v>8.61</v>
      </c>
      <c r="Y54" s="26">
        <v>47.79</v>
      </c>
      <c r="Z54" s="26">
        <v>0.87</v>
      </c>
      <c r="AA54" s="26">
        <v>10.8</v>
      </c>
      <c r="AB54" s="26">
        <v>10.8</v>
      </c>
      <c r="AC54" s="26">
        <v>20.25</v>
      </c>
      <c r="AD54" s="26">
        <v>0.96</v>
      </c>
      <c r="AE54" s="26">
        <v>0.08</v>
      </c>
      <c r="AF54" s="26">
        <v>0.02</v>
      </c>
      <c r="AG54" s="26">
        <v>0.59</v>
      </c>
      <c r="AH54" s="26">
        <v>1.78</v>
      </c>
      <c r="AI54" s="26">
        <v>0</v>
      </c>
      <c r="AJ54" s="26">
        <v>0</v>
      </c>
      <c r="AK54" s="26">
        <v>1.78</v>
      </c>
      <c r="AL54" s="26">
        <v>1.73</v>
      </c>
      <c r="AM54" s="26">
        <v>472.07</v>
      </c>
      <c r="AN54" s="26">
        <v>147.44999999999999</v>
      </c>
      <c r="AO54" s="26">
        <v>89.89</v>
      </c>
      <c r="AP54" s="26">
        <v>182.63</v>
      </c>
      <c r="AQ54" s="26">
        <v>59.92</v>
      </c>
      <c r="AR54" s="26">
        <v>292.87</v>
      </c>
      <c r="AS54" s="26">
        <v>193.67</v>
      </c>
      <c r="AT54" s="26">
        <v>233.51</v>
      </c>
      <c r="AU54" s="26">
        <v>200.31</v>
      </c>
      <c r="AV54" s="26">
        <v>117.69</v>
      </c>
      <c r="AW54" s="26">
        <v>204.66</v>
      </c>
      <c r="AX54" s="26">
        <v>1797.43</v>
      </c>
      <c r="AY54" s="26">
        <v>0</v>
      </c>
      <c r="AZ54" s="26">
        <v>566.38</v>
      </c>
      <c r="BA54" s="26">
        <v>293.38</v>
      </c>
      <c r="BB54" s="26">
        <v>147.32</v>
      </c>
      <c r="BC54" s="26">
        <v>116.63</v>
      </c>
      <c r="BD54" s="26">
        <v>0.11</v>
      </c>
      <c r="BE54" s="26">
        <v>0.05</v>
      </c>
      <c r="BF54" s="26">
        <v>0.03</v>
      </c>
      <c r="BG54" s="26">
        <v>0.06</v>
      </c>
      <c r="BH54" s="26">
        <v>7.0000000000000007E-2</v>
      </c>
      <c r="BI54" s="26">
        <v>0.31</v>
      </c>
      <c r="BJ54" s="26">
        <v>0</v>
      </c>
      <c r="BK54" s="26">
        <v>0.97</v>
      </c>
      <c r="BL54" s="26">
        <v>0</v>
      </c>
      <c r="BM54" s="26">
        <v>0.28000000000000003</v>
      </c>
      <c r="BN54" s="26">
        <v>0</v>
      </c>
      <c r="BO54" s="26">
        <v>0</v>
      </c>
      <c r="BP54" s="26">
        <v>0</v>
      </c>
      <c r="BQ54" s="26">
        <v>0.06</v>
      </c>
      <c r="BR54" s="26">
        <v>0.1</v>
      </c>
      <c r="BS54" s="26">
        <v>0.72</v>
      </c>
      <c r="BT54" s="26">
        <v>0</v>
      </c>
      <c r="BU54" s="26">
        <v>0</v>
      </c>
      <c r="BV54" s="26">
        <v>0.28999999999999998</v>
      </c>
      <c r="BW54" s="26">
        <v>0.01</v>
      </c>
      <c r="BX54" s="26">
        <v>0</v>
      </c>
      <c r="BY54" s="26">
        <v>0</v>
      </c>
      <c r="BZ54" s="26">
        <v>0</v>
      </c>
      <c r="CA54" s="26">
        <v>0</v>
      </c>
      <c r="CB54" s="26">
        <v>9.08</v>
      </c>
      <c r="CD54" s="26">
        <v>12.6</v>
      </c>
      <c r="CF54" s="26">
        <v>0</v>
      </c>
      <c r="CG54" s="26">
        <v>0</v>
      </c>
      <c r="CH54" s="26">
        <v>0</v>
      </c>
      <c r="CI54" s="26">
        <v>0</v>
      </c>
      <c r="CJ54" s="26">
        <v>0</v>
      </c>
      <c r="CK54" s="26">
        <v>0</v>
      </c>
      <c r="CL54" s="26">
        <v>0</v>
      </c>
      <c r="CM54" s="26">
        <v>0</v>
      </c>
      <c r="CN54" s="26">
        <v>0</v>
      </c>
      <c r="CO54" s="26">
        <v>0</v>
      </c>
      <c r="CP54" s="26">
        <v>0.45</v>
      </c>
    </row>
    <row r="55" spans="1:94" s="26" customFormat="1" x14ac:dyDescent="0.25">
      <c r="A55" s="26" t="str">
        <f>"300"</f>
        <v>300</v>
      </c>
      <c r="B55" s="27" t="s">
        <v>93</v>
      </c>
      <c r="C55" s="26" t="str">
        <f>"200"</f>
        <v>200</v>
      </c>
      <c r="D55" s="26">
        <v>0.1</v>
      </c>
      <c r="E55" s="26">
        <v>0</v>
      </c>
      <c r="F55" s="26">
        <v>0.02</v>
      </c>
      <c r="G55" s="26">
        <v>0.02</v>
      </c>
      <c r="H55" s="26">
        <v>14.74</v>
      </c>
      <c r="I55" s="26">
        <v>56.544170000000001</v>
      </c>
      <c r="J55" s="26">
        <v>0</v>
      </c>
      <c r="K55" s="26">
        <v>0</v>
      </c>
      <c r="L55" s="26">
        <v>0</v>
      </c>
      <c r="M55" s="26">
        <v>0</v>
      </c>
      <c r="N55" s="26">
        <v>14.69</v>
      </c>
      <c r="O55" s="26">
        <v>0</v>
      </c>
      <c r="P55" s="26">
        <v>0.05</v>
      </c>
      <c r="Q55" s="26">
        <v>0</v>
      </c>
      <c r="R55" s="26">
        <v>0</v>
      </c>
      <c r="S55" s="26">
        <v>0</v>
      </c>
      <c r="T55" s="26">
        <v>0.04</v>
      </c>
      <c r="U55" s="26">
        <v>0.15</v>
      </c>
      <c r="V55" s="26">
        <v>0.45</v>
      </c>
      <c r="W55" s="26">
        <v>0.44</v>
      </c>
      <c r="X55" s="26">
        <v>0</v>
      </c>
      <c r="Y55" s="26">
        <v>0</v>
      </c>
      <c r="Z55" s="26">
        <v>0.04</v>
      </c>
      <c r="AA55" s="26">
        <v>0</v>
      </c>
      <c r="AB55" s="26">
        <v>0</v>
      </c>
      <c r="AC55" s="26">
        <v>0</v>
      </c>
      <c r="AD55" s="26">
        <v>0</v>
      </c>
      <c r="AE55" s="26">
        <v>0</v>
      </c>
      <c r="AF55" s="26">
        <v>0</v>
      </c>
      <c r="AG55" s="26">
        <v>0</v>
      </c>
      <c r="AH55" s="26">
        <v>0</v>
      </c>
      <c r="AI55" s="26">
        <v>0</v>
      </c>
      <c r="AJ55" s="26">
        <v>0</v>
      </c>
      <c r="AK55" s="26">
        <v>0</v>
      </c>
      <c r="AL55" s="26">
        <v>0</v>
      </c>
      <c r="AM55" s="26">
        <v>0</v>
      </c>
      <c r="AN55" s="26">
        <v>0</v>
      </c>
      <c r="AO55" s="26">
        <v>0</v>
      </c>
      <c r="AP55" s="26">
        <v>0</v>
      </c>
      <c r="AQ55" s="26">
        <v>0</v>
      </c>
      <c r="AR55" s="26">
        <v>0</v>
      </c>
      <c r="AS55" s="26">
        <v>0</v>
      </c>
      <c r="AT55" s="26">
        <v>0</v>
      </c>
      <c r="AU55" s="26">
        <v>0</v>
      </c>
      <c r="AV55" s="26">
        <v>0</v>
      </c>
      <c r="AW55" s="26">
        <v>0</v>
      </c>
      <c r="AX55" s="26">
        <v>0</v>
      </c>
      <c r="AY55" s="26">
        <v>0</v>
      </c>
      <c r="AZ55" s="26">
        <v>0</v>
      </c>
      <c r="BA55" s="26">
        <v>0</v>
      </c>
      <c r="BB55" s="26">
        <v>0</v>
      </c>
      <c r="BC55" s="26">
        <v>0</v>
      </c>
      <c r="BD55" s="26">
        <v>0</v>
      </c>
      <c r="BE55" s="26">
        <v>0</v>
      </c>
      <c r="BF55" s="26">
        <v>0</v>
      </c>
      <c r="BG55" s="26">
        <v>0</v>
      </c>
      <c r="BH55" s="26">
        <v>0</v>
      </c>
      <c r="BI55" s="26">
        <v>0</v>
      </c>
      <c r="BJ55" s="26">
        <v>0</v>
      </c>
      <c r="BK55" s="26">
        <v>0</v>
      </c>
      <c r="BL55" s="26">
        <v>0</v>
      </c>
      <c r="BM55" s="26">
        <v>0</v>
      </c>
      <c r="BN55" s="26">
        <v>0</v>
      </c>
      <c r="BO55" s="26">
        <v>0</v>
      </c>
      <c r="BP55" s="26">
        <v>0</v>
      </c>
      <c r="BQ55" s="26">
        <v>0</v>
      </c>
      <c r="BR55" s="26">
        <v>0</v>
      </c>
      <c r="BS55" s="26">
        <v>0</v>
      </c>
      <c r="BT55" s="26">
        <v>0</v>
      </c>
      <c r="BU55" s="26">
        <v>0</v>
      </c>
      <c r="BV55" s="26">
        <v>0</v>
      </c>
      <c r="BW55" s="26">
        <v>0</v>
      </c>
      <c r="BX55" s="26">
        <v>0</v>
      </c>
      <c r="BY55" s="26">
        <v>0</v>
      </c>
      <c r="BZ55" s="26">
        <v>0</v>
      </c>
      <c r="CA55" s="26">
        <v>0</v>
      </c>
      <c r="CB55" s="26">
        <v>200.06</v>
      </c>
      <c r="CD55" s="26">
        <v>0</v>
      </c>
      <c r="CF55" s="26">
        <v>0</v>
      </c>
      <c r="CG55" s="26">
        <v>0</v>
      </c>
      <c r="CH55" s="26">
        <v>0</v>
      </c>
      <c r="CI55" s="26">
        <v>0</v>
      </c>
      <c r="CJ55" s="26">
        <v>0</v>
      </c>
      <c r="CK55" s="26">
        <v>0</v>
      </c>
      <c r="CL55" s="26">
        <v>0</v>
      </c>
      <c r="CM55" s="26">
        <v>0</v>
      </c>
      <c r="CN55" s="26">
        <v>0</v>
      </c>
      <c r="CO55" s="26">
        <v>15</v>
      </c>
      <c r="CP55" s="26">
        <v>0</v>
      </c>
    </row>
    <row r="56" spans="1:94" s="26" customFormat="1" x14ac:dyDescent="0.25">
      <c r="A56" s="26" t="str">
        <f>"-"</f>
        <v>-</v>
      </c>
      <c r="B56" s="27" t="s">
        <v>95</v>
      </c>
      <c r="C56" s="26" t="str">
        <f>"31"</f>
        <v>31</v>
      </c>
      <c r="D56" s="26">
        <v>2.0499999999999998</v>
      </c>
      <c r="E56" s="26">
        <v>0</v>
      </c>
      <c r="F56" s="26">
        <v>0.2</v>
      </c>
      <c r="G56" s="26">
        <v>0.2</v>
      </c>
      <c r="H56" s="26">
        <v>14.54</v>
      </c>
      <c r="I56" s="26">
        <v>69.409309999999991</v>
      </c>
      <c r="J56" s="26">
        <v>0</v>
      </c>
      <c r="K56" s="26">
        <v>0</v>
      </c>
      <c r="L56" s="26">
        <v>0</v>
      </c>
      <c r="M56" s="26">
        <v>0</v>
      </c>
      <c r="N56" s="26">
        <v>0.34</v>
      </c>
      <c r="O56" s="26">
        <v>14.14</v>
      </c>
      <c r="P56" s="26">
        <v>0.06</v>
      </c>
      <c r="Q56" s="26">
        <v>0</v>
      </c>
      <c r="R56" s="26">
        <v>0</v>
      </c>
      <c r="S56" s="26">
        <v>0</v>
      </c>
      <c r="T56" s="26">
        <v>0.56000000000000005</v>
      </c>
      <c r="U56" s="26">
        <v>0</v>
      </c>
      <c r="V56" s="26">
        <v>0</v>
      </c>
      <c r="W56" s="26">
        <v>0</v>
      </c>
      <c r="X56" s="26">
        <v>0</v>
      </c>
      <c r="Y56" s="26">
        <v>0</v>
      </c>
      <c r="Z56" s="26">
        <v>0</v>
      </c>
      <c r="AA56" s="26">
        <v>0</v>
      </c>
      <c r="AB56" s="26">
        <v>0</v>
      </c>
      <c r="AC56" s="26">
        <v>0</v>
      </c>
      <c r="AD56" s="26">
        <v>0</v>
      </c>
      <c r="AE56" s="26">
        <v>0</v>
      </c>
      <c r="AF56" s="26">
        <v>0</v>
      </c>
      <c r="AG56" s="26">
        <v>0</v>
      </c>
      <c r="AH56" s="26">
        <v>0</v>
      </c>
      <c r="AI56" s="26">
        <v>0</v>
      </c>
      <c r="AJ56" s="26">
        <v>0</v>
      </c>
      <c r="AK56" s="26">
        <v>0</v>
      </c>
      <c r="AL56" s="26">
        <v>0</v>
      </c>
      <c r="AM56" s="26">
        <v>157.77000000000001</v>
      </c>
      <c r="AN56" s="26">
        <v>52.32</v>
      </c>
      <c r="AO56" s="26">
        <v>31.02</v>
      </c>
      <c r="AP56" s="26">
        <v>62.03</v>
      </c>
      <c r="AQ56" s="26">
        <v>23.46</v>
      </c>
      <c r="AR56" s="26">
        <v>112.2</v>
      </c>
      <c r="AS56" s="26">
        <v>69.58</v>
      </c>
      <c r="AT56" s="26">
        <v>97.09</v>
      </c>
      <c r="AU56" s="26">
        <v>80.099999999999994</v>
      </c>
      <c r="AV56" s="26">
        <v>42.07</v>
      </c>
      <c r="AW56" s="26">
        <v>74.44</v>
      </c>
      <c r="AX56" s="26">
        <v>622.47</v>
      </c>
      <c r="AY56" s="26">
        <v>0</v>
      </c>
      <c r="AZ56" s="26">
        <v>202.81</v>
      </c>
      <c r="BA56" s="26">
        <v>88.19</v>
      </c>
      <c r="BB56" s="26">
        <v>58.52</v>
      </c>
      <c r="BC56" s="26">
        <v>46.39</v>
      </c>
      <c r="BD56" s="26">
        <v>0</v>
      </c>
      <c r="BE56" s="26">
        <v>0</v>
      </c>
      <c r="BF56" s="26">
        <v>0</v>
      </c>
      <c r="BG56" s="26">
        <v>0</v>
      </c>
      <c r="BH56" s="26">
        <v>0</v>
      </c>
      <c r="BI56" s="26">
        <v>0</v>
      </c>
      <c r="BJ56" s="26">
        <v>0</v>
      </c>
      <c r="BK56" s="26">
        <v>0.02</v>
      </c>
      <c r="BL56" s="26">
        <v>0</v>
      </c>
      <c r="BM56" s="26">
        <v>0</v>
      </c>
      <c r="BN56" s="26">
        <v>0</v>
      </c>
      <c r="BO56" s="26">
        <v>0</v>
      </c>
      <c r="BP56" s="26">
        <v>0</v>
      </c>
      <c r="BQ56" s="26">
        <v>0</v>
      </c>
      <c r="BR56" s="26">
        <v>0</v>
      </c>
      <c r="BS56" s="26">
        <v>0.02</v>
      </c>
      <c r="BT56" s="26">
        <v>0</v>
      </c>
      <c r="BU56" s="26">
        <v>0</v>
      </c>
      <c r="BV56" s="26">
        <v>0.09</v>
      </c>
      <c r="BW56" s="26">
        <v>0</v>
      </c>
      <c r="BX56" s="26">
        <v>0</v>
      </c>
      <c r="BY56" s="26">
        <v>0</v>
      </c>
      <c r="BZ56" s="26">
        <v>0</v>
      </c>
      <c r="CA56" s="26">
        <v>0</v>
      </c>
      <c r="CB56" s="26">
        <v>12.12</v>
      </c>
      <c r="CD56" s="26">
        <v>0</v>
      </c>
      <c r="CF56" s="26">
        <v>0</v>
      </c>
      <c r="CG56" s="26">
        <v>0</v>
      </c>
      <c r="CH56" s="26">
        <v>0</v>
      </c>
      <c r="CI56" s="26">
        <v>0</v>
      </c>
      <c r="CJ56" s="26">
        <v>0</v>
      </c>
      <c r="CK56" s="26">
        <v>0</v>
      </c>
      <c r="CL56" s="26">
        <v>0</v>
      </c>
      <c r="CM56" s="26">
        <v>0</v>
      </c>
      <c r="CN56" s="26">
        <v>0</v>
      </c>
      <c r="CO56" s="26">
        <v>0</v>
      </c>
      <c r="CP56" s="26">
        <v>0</v>
      </c>
    </row>
    <row r="57" spans="1:94" s="24" customFormat="1" ht="31.5" x14ac:dyDescent="0.25">
      <c r="A57" s="24" t="str">
        <f>"3/13"</f>
        <v>3/13</v>
      </c>
      <c r="B57" s="25" t="s">
        <v>119</v>
      </c>
      <c r="C57" s="24" t="str">
        <f>"56"</f>
        <v>56</v>
      </c>
      <c r="D57" s="24">
        <v>9.2799999999999994</v>
      </c>
      <c r="E57" s="24">
        <v>7.32</v>
      </c>
      <c r="F57" s="24">
        <v>14.8</v>
      </c>
      <c r="G57" s="24">
        <v>0.23</v>
      </c>
      <c r="H57" s="24">
        <v>12.25</v>
      </c>
      <c r="I57" s="24">
        <v>221.98641284403664</v>
      </c>
      <c r="J57" s="24">
        <v>8.92</v>
      </c>
      <c r="K57" s="24">
        <v>0.22</v>
      </c>
      <c r="L57" s="24">
        <v>0</v>
      </c>
      <c r="M57" s="24">
        <v>0</v>
      </c>
      <c r="N57" s="24">
        <v>0.41</v>
      </c>
      <c r="O57" s="24">
        <v>11.78</v>
      </c>
      <c r="P57" s="24">
        <v>0.05</v>
      </c>
      <c r="Q57" s="24">
        <v>0</v>
      </c>
      <c r="R57" s="24">
        <v>0</v>
      </c>
      <c r="S57" s="24">
        <v>0.55000000000000004</v>
      </c>
      <c r="T57" s="24">
        <v>1.79</v>
      </c>
      <c r="U57" s="24">
        <v>304.25</v>
      </c>
      <c r="V57" s="24">
        <v>30.52</v>
      </c>
      <c r="W57" s="24">
        <v>277.63</v>
      </c>
      <c r="X57" s="24">
        <v>15.14</v>
      </c>
      <c r="Y57" s="24">
        <v>168.14</v>
      </c>
      <c r="Z57" s="24">
        <v>0.21</v>
      </c>
      <c r="AA57" s="24">
        <v>97.8</v>
      </c>
      <c r="AB57" s="24">
        <v>76.790000000000006</v>
      </c>
      <c r="AC57" s="24">
        <v>110.5</v>
      </c>
      <c r="AD57" s="24">
        <v>0.21</v>
      </c>
      <c r="AE57" s="24">
        <v>0.01</v>
      </c>
      <c r="AF57" s="24">
        <v>0.12</v>
      </c>
      <c r="AG57" s="24">
        <v>7.0000000000000007E-2</v>
      </c>
      <c r="AH57" s="24">
        <v>1.89</v>
      </c>
      <c r="AI57" s="24">
        <v>0.19</v>
      </c>
      <c r="AJ57" s="24">
        <v>0</v>
      </c>
      <c r="AK57" s="24">
        <v>436.31</v>
      </c>
      <c r="AL57" s="24">
        <v>326.12</v>
      </c>
      <c r="AM57" s="24">
        <v>791.75</v>
      </c>
      <c r="AN57" s="24">
        <v>489.48</v>
      </c>
      <c r="AO57" s="24">
        <v>185.54</v>
      </c>
      <c r="AP57" s="24">
        <v>325.58</v>
      </c>
      <c r="AQ57" s="24">
        <v>219.44</v>
      </c>
      <c r="AR57" s="24">
        <v>480.47</v>
      </c>
      <c r="AS57" s="24">
        <v>279.42</v>
      </c>
      <c r="AT57" s="24">
        <v>335.05</v>
      </c>
      <c r="AU57" s="24">
        <v>511.78</v>
      </c>
      <c r="AV57" s="24">
        <v>236.46</v>
      </c>
      <c r="AW57" s="24">
        <v>214.07</v>
      </c>
      <c r="AX57" s="24">
        <v>2033.37</v>
      </c>
      <c r="AY57" s="24">
        <v>0</v>
      </c>
      <c r="AZ57" s="24">
        <v>950.44</v>
      </c>
      <c r="BA57" s="24">
        <v>444.92</v>
      </c>
      <c r="BB57" s="24">
        <v>442.83</v>
      </c>
      <c r="BC57" s="24">
        <v>104.61</v>
      </c>
      <c r="BD57" s="24">
        <v>0.27</v>
      </c>
      <c r="BE57" s="24">
        <v>0.15</v>
      </c>
      <c r="BF57" s="24">
        <v>0.17</v>
      </c>
      <c r="BG57" s="24">
        <v>0.45</v>
      </c>
      <c r="BH57" s="24">
        <v>0.52</v>
      </c>
      <c r="BI57" s="24">
        <v>1.71</v>
      </c>
      <c r="BJ57" s="24">
        <v>0.11</v>
      </c>
      <c r="BK57" s="24">
        <v>4.1500000000000004</v>
      </c>
      <c r="BL57" s="24">
        <v>0.03</v>
      </c>
      <c r="BM57" s="24">
        <v>1.1200000000000001</v>
      </c>
      <c r="BN57" s="24">
        <v>0.03</v>
      </c>
      <c r="BO57" s="24">
        <v>0</v>
      </c>
      <c r="BP57" s="24">
        <v>0</v>
      </c>
      <c r="BQ57" s="24">
        <v>0.28999999999999998</v>
      </c>
      <c r="BR57" s="24">
        <v>0.42</v>
      </c>
      <c r="BS57" s="24">
        <v>3.26</v>
      </c>
      <c r="BT57" s="24">
        <v>0</v>
      </c>
      <c r="BU57" s="24">
        <v>0</v>
      </c>
      <c r="BV57" s="24">
        <v>0.38</v>
      </c>
      <c r="BW57" s="24">
        <v>0.01</v>
      </c>
      <c r="BX57" s="24">
        <v>0</v>
      </c>
      <c r="BY57" s="24">
        <v>0</v>
      </c>
      <c r="BZ57" s="24">
        <v>0</v>
      </c>
      <c r="CA57" s="24">
        <v>0</v>
      </c>
      <c r="CB57" s="24">
        <v>23.83</v>
      </c>
      <c r="CD57" s="24">
        <v>110.6</v>
      </c>
      <c r="CF57" s="24">
        <v>0</v>
      </c>
      <c r="CG57" s="24">
        <v>0</v>
      </c>
      <c r="CH57" s="24">
        <v>0</v>
      </c>
      <c r="CI57" s="24">
        <v>0</v>
      </c>
      <c r="CJ57" s="24">
        <v>0</v>
      </c>
      <c r="CK57" s="24">
        <v>0</v>
      </c>
      <c r="CL57" s="24">
        <v>0</v>
      </c>
      <c r="CM57" s="24">
        <v>0</v>
      </c>
      <c r="CN57" s="24">
        <v>0</v>
      </c>
      <c r="CO57" s="24">
        <v>0</v>
      </c>
      <c r="CP57" s="24">
        <v>0</v>
      </c>
    </row>
    <row r="58" spans="1:94" s="28" customFormat="1" x14ac:dyDescent="0.25">
      <c r="B58" s="29" t="s">
        <v>97</v>
      </c>
      <c r="C58" s="28">
        <v>572</v>
      </c>
      <c r="D58" s="28">
        <v>29.54</v>
      </c>
      <c r="E58" s="28">
        <v>18.71</v>
      </c>
      <c r="F58" s="28">
        <v>28.48</v>
      </c>
      <c r="G58" s="28">
        <v>1.27</v>
      </c>
      <c r="H58" s="28">
        <v>84.48</v>
      </c>
      <c r="I58" s="28">
        <v>712.46</v>
      </c>
      <c r="J58" s="28">
        <v>14.45</v>
      </c>
      <c r="K58" s="28">
        <v>0.32</v>
      </c>
      <c r="L58" s="28">
        <v>0</v>
      </c>
      <c r="M58" s="28">
        <v>0</v>
      </c>
      <c r="N58" s="28">
        <v>17.600000000000001</v>
      </c>
      <c r="O58" s="28">
        <v>64.45</v>
      </c>
      <c r="P58" s="28">
        <v>2.4300000000000002</v>
      </c>
      <c r="Q58" s="28">
        <v>0</v>
      </c>
      <c r="R58" s="28">
        <v>0</v>
      </c>
      <c r="S58" s="28">
        <v>0.67</v>
      </c>
      <c r="T58" s="28">
        <v>4.1900000000000004</v>
      </c>
      <c r="U58" s="28">
        <v>755.17</v>
      </c>
      <c r="V58" s="28">
        <v>197.19</v>
      </c>
      <c r="W58" s="28">
        <v>304.77999999999997</v>
      </c>
      <c r="X58" s="28">
        <v>35.64</v>
      </c>
      <c r="Y58" s="28">
        <v>302.14999999999998</v>
      </c>
      <c r="Z58" s="28">
        <v>2.14</v>
      </c>
      <c r="AA58" s="28">
        <v>134.16999999999999</v>
      </c>
      <c r="AB58" s="28">
        <v>154.16</v>
      </c>
      <c r="AC58" s="28">
        <v>193.22</v>
      </c>
      <c r="AD58" s="28">
        <v>1.58</v>
      </c>
      <c r="AE58" s="28">
        <v>0.12</v>
      </c>
      <c r="AF58" s="28">
        <v>0.21</v>
      </c>
      <c r="AG58" s="28">
        <v>4.97</v>
      </c>
      <c r="AH58" s="28">
        <v>12.47</v>
      </c>
      <c r="AI58" s="28">
        <v>1.08</v>
      </c>
      <c r="AJ58" s="28">
        <v>0</v>
      </c>
      <c r="AK58" s="28">
        <v>1080.99</v>
      </c>
      <c r="AL58" s="28">
        <v>1028.3900000000001</v>
      </c>
      <c r="AM58" s="28">
        <v>2439.23</v>
      </c>
      <c r="AN58" s="28">
        <v>1923.31</v>
      </c>
      <c r="AO58" s="28">
        <v>615.91999999999996</v>
      </c>
      <c r="AP58" s="28">
        <v>1156.82</v>
      </c>
      <c r="AQ58" s="28">
        <v>303.72000000000003</v>
      </c>
      <c r="AR58" s="28">
        <v>1471.32</v>
      </c>
      <c r="AS58" s="28">
        <v>545.64</v>
      </c>
      <c r="AT58" s="28">
        <v>669.25</v>
      </c>
      <c r="AU58" s="28">
        <v>795.25</v>
      </c>
      <c r="AV58" s="28">
        <v>708</v>
      </c>
      <c r="AW58" s="28">
        <v>496.31</v>
      </c>
      <c r="AX58" s="28">
        <v>4480.93</v>
      </c>
      <c r="AY58" s="28">
        <v>0</v>
      </c>
      <c r="AZ58" s="28">
        <v>1728.35</v>
      </c>
      <c r="BA58" s="28">
        <v>830.98</v>
      </c>
      <c r="BB58" s="28">
        <v>1050.71</v>
      </c>
      <c r="BC58" s="28">
        <v>409.13</v>
      </c>
      <c r="BD58" s="28">
        <v>0.38</v>
      </c>
      <c r="BE58" s="28">
        <v>0.2</v>
      </c>
      <c r="BF58" s="28">
        <v>0.2</v>
      </c>
      <c r="BG58" s="28">
        <v>0.51</v>
      </c>
      <c r="BH58" s="28">
        <v>0.59</v>
      </c>
      <c r="BI58" s="28">
        <v>2.0299999999999998</v>
      </c>
      <c r="BJ58" s="28">
        <v>0.11</v>
      </c>
      <c r="BK58" s="28">
        <v>5.15</v>
      </c>
      <c r="BL58" s="28">
        <v>0.03</v>
      </c>
      <c r="BM58" s="28">
        <v>1.39</v>
      </c>
      <c r="BN58" s="28">
        <v>0.03</v>
      </c>
      <c r="BO58" s="28">
        <v>0</v>
      </c>
      <c r="BP58" s="28">
        <v>0</v>
      </c>
      <c r="BQ58" s="28">
        <v>0.35</v>
      </c>
      <c r="BR58" s="28">
        <v>0.52</v>
      </c>
      <c r="BS58" s="28">
        <v>4</v>
      </c>
      <c r="BT58" s="28">
        <v>0</v>
      </c>
      <c r="BU58" s="28">
        <v>0</v>
      </c>
      <c r="BV58" s="28">
        <v>0.76</v>
      </c>
      <c r="BW58" s="28">
        <v>0.03</v>
      </c>
      <c r="BX58" s="28">
        <v>0</v>
      </c>
      <c r="BY58" s="28">
        <v>0</v>
      </c>
      <c r="BZ58" s="28">
        <v>0</v>
      </c>
      <c r="CA58" s="28">
        <v>0</v>
      </c>
      <c r="CB58" s="28">
        <v>322.37</v>
      </c>
      <c r="CC58" s="28">
        <f>$I$58/$I$59*100</f>
        <v>100</v>
      </c>
      <c r="CD58" s="28">
        <v>159.86000000000001</v>
      </c>
      <c r="CF58" s="28">
        <v>0</v>
      </c>
      <c r="CG58" s="28">
        <v>0</v>
      </c>
      <c r="CH58" s="28">
        <v>0</v>
      </c>
      <c r="CI58" s="28">
        <v>0</v>
      </c>
      <c r="CJ58" s="28">
        <v>0</v>
      </c>
      <c r="CK58" s="28">
        <v>0</v>
      </c>
      <c r="CL58" s="28">
        <v>0</v>
      </c>
      <c r="CM58" s="28">
        <v>0</v>
      </c>
      <c r="CN58" s="28">
        <v>0</v>
      </c>
      <c r="CO58" s="28">
        <v>15</v>
      </c>
      <c r="CP58" s="28">
        <v>0.71</v>
      </c>
    </row>
    <row r="59" spans="1:94" s="28" customFormat="1" x14ac:dyDescent="0.25">
      <c r="B59" s="29" t="s">
        <v>98</v>
      </c>
      <c r="D59" s="28">
        <v>29.54</v>
      </c>
      <c r="E59" s="28">
        <v>18.71</v>
      </c>
      <c r="F59" s="28">
        <v>28.48</v>
      </c>
      <c r="G59" s="28">
        <v>1.27</v>
      </c>
      <c r="H59" s="28">
        <v>84.48</v>
      </c>
      <c r="I59" s="28">
        <v>712.46</v>
      </c>
      <c r="J59" s="28">
        <v>14.45</v>
      </c>
      <c r="K59" s="28">
        <v>0.32</v>
      </c>
      <c r="L59" s="28">
        <v>0</v>
      </c>
      <c r="M59" s="28">
        <v>0</v>
      </c>
      <c r="N59" s="28">
        <v>17.600000000000001</v>
      </c>
      <c r="O59" s="28">
        <v>64.45</v>
      </c>
      <c r="P59" s="28">
        <v>2.4300000000000002</v>
      </c>
      <c r="Q59" s="28">
        <v>0</v>
      </c>
      <c r="R59" s="28">
        <v>0</v>
      </c>
      <c r="S59" s="28">
        <v>0.67</v>
      </c>
      <c r="T59" s="28">
        <v>4.1900000000000004</v>
      </c>
      <c r="U59" s="28">
        <v>755.17</v>
      </c>
      <c r="V59" s="28">
        <v>197.19</v>
      </c>
      <c r="W59" s="28">
        <v>304.77999999999997</v>
      </c>
      <c r="X59" s="28">
        <v>35.64</v>
      </c>
      <c r="Y59" s="28">
        <v>302.14999999999998</v>
      </c>
      <c r="Z59" s="28">
        <v>2.14</v>
      </c>
      <c r="AA59" s="28">
        <v>134.16999999999999</v>
      </c>
      <c r="AB59" s="28">
        <v>154.16</v>
      </c>
      <c r="AC59" s="28">
        <v>193.22</v>
      </c>
      <c r="AD59" s="28">
        <v>1.58</v>
      </c>
      <c r="AE59" s="28">
        <v>0.12</v>
      </c>
      <c r="AF59" s="28">
        <v>0.21</v>
      </c>
      <c r="AG59" s="28">
        <v>4.97</v>
      </c>
      <c r="AH59" s="28">
        <v>12.47</v>
      </c>
      <c r="AI59" s="28">
        <v>1.08</v>
      </c>
      <c r="AJ59" s="28">
        <v>0</v>
      </c>
      <c r="AK59" s="28">
        <v>1080.99</v>
      </c>
      <c r="AL59" s="28">
        <v>1028.3900000000001</v>
      </c>
      <c r="AM59" s="28">
        <v>2439.23</v>
      </c>
      <c r="AN59" s="28">
        <v>1923.31</v>
      </c>
      <c r="AO59" s="28">
        <v>615.91999999999996</v>
      </c>
      <c r="AP59" s="28">
        <v>1156.82</v>
      </c>
      <c r="AQ59" s="28">
        <v>303.72000000000003</v>
      </c>
      <c r="AR59" s="28">
        <v>1471.32</v>
      </c>
      <c r="AS59" s="28">
        <v>545.64</v>
      </c>
      <c r="AT59" s="28">
        <v>669.25</v>
      </c>
      <c r="AU59" s="28">
        <v>795.25</v>
      </c>
      <c r="AV59" s="28">
        <v>708</v>
      </c>
      <c r="AW59" s="28">
        <v>496.31</v>
      </c>
      <c r="AX59" s="28">
        <v>4480.93</v>
      </c>
      <c r="AY59" s="28">
        <v>0</v>
      </c>
      <c r="AZ59" s="28">
        <v>1728.35</v>
      </c>
      <c r="BA59" s="28">
        <v>830.98</v>
      </c>
      <c r="BB59" s="28">
        <v>1050.71</v>
      </c>
      <c r="BC59" s="28">
        <v>409.13</v>
      </c>
      <c r="BD59" s="28">
        <v>0.38</v>
      </c>
      <c r="BE59" s="28">
        <v>0.2</v>
      </c>
      <c r="BF59" s="28">
        <v>0.2</v>
      </c>
      <c r="BG59" s="28">
        <v>0.51</v>
      </c>
      <c r="BH59" s="28">
        <v>0.59</v>
      </c>
      <c r="BI59" s="28">
        <v>2.0299999999999998</v>
      </c>
      <c r="BJ59" s="28">
        <v>0.11</v>
      </c>
      <c r="BK59" s="28">
        <v>5.15</v>
      </c>
      <c r="BL59" s="28">
        <v>0.03</v>
      </c>
      <c r="BM59" s="28">
        <v>1.39</v>
      </c>
      <c r="BN59" s="28">
        <v>0.03</v>
      </c>
      <c r="BO59" s="28">
        <v>0</v>
      </c>
      <c r="BP59" s="28">
        <v>0</v>
      </c>
      <c r="BQ59" s="28">
        <v>0.35</v>
      </c>
      <c r="BR59" s="28">
        <v>0.52</v>
      </c>
      <c r="BS59" s="28">
        <v>4</v>
      </c>
      <c r="BT59" s="28">
        <v>0</v>
      </c>
      <c r="BU59" s="28">
        <v>0</v>
      </c>
      <c r="BV59" s="28">
        <v>0.76</v>
      </c>
      <c r="BW59" s="28">
        <v>0.03</v>
      </c>
      <c r="BX59" s="28">
        <v>0</v>
      </c>
      <c r="BY59" s="28">
        <v>0</v>
      </c>
      <c r="BZ59" s="28">
        <v>0</v>
      </c>
      <c r="CA59" s="28">
        <v>0</v>
      </c>
      <c r="CB59" s="28">
        <v>322.37</v>
      </c>
      <c r="CD59" s="28">
        <v>159.86000000000001</v>
      </c>
      <c r="CF59" s="28">
        <v>0</v>
      </c>
      <c r="CG59" s="28">
        <v>0</v>
      </c>
      <c r="CH59" s="28">
        <v>0</v>
      </c>
      <c r="CI59" s="28">
        <v>0</v>
      </c>
      <c r="CJ59" s="28">
        <v>0</v>
      </c>
      <c r="CK59" s="28">
        <v>0</v>
      </c>
      <c r="CL59" s="28">
        <v>0</v>
      </c>
      <c r="CM59" s="28">
        <v>0</v>
      </c>
      <c r="CN59" s="28">
        <v>0</v>
      </c>
      <c r="CO59" s="28">
        <v>15</v>
      </c>
      <c r="CP59" s="28">
        <v>0.71</v>
      </c>
    </row>
    <row r="60" spans="1:94" x14ac:dyDescent="0.25">
      <c r="B60" s="23" t="s">
        <v>120</v>
      </c>
    </row>
    <row r="61" spans="1:94" x14ac:dyDescent="0.25">
      <c r="B61" s="23" t="s">
        <v>90</v>
      </c>
    </row>
    <row r="62" spans="1:94" s="26" customFormat="1" ht="31.5" x14ac:dyDescent="0.25">
      <c r="A62" s="26" t="str">
        <f>"12/7"</f>
        <v>12/7</v>
      </c>
      <c r="B62" s="27" t="s">
        <v>121</v>
      </c>
      <c r="C62" s="26" t="str">
        <f>"100"</f>
        <v>100</v>
      </c>
      <c r="D62" s="26">
        <v>13.72</v>
      </c>
      <c r="E62" s="26">
        <v>12.63</v>
      </c>
      <c r="F62" s="26">
        <v>2</v>
      </c>
      <c r="G62" s="26">
        <v>0.12</v>
      </c>
      <c r="H62" s="26">
        <v>8.02</v>
      </c>
      <c r="I62" s="26">
        <v>105.35375000000001</v>
      </c>
      <c r="J62" s="26">
        <v>0.74</v>
      </c>
      <c r="K62" s="26">
        <v>0</v>
      </c>
      <c r="L62" s="26">
        <v>0</v>
      </c>
      <c r="M62" s="26">
        <v>0</v>
      </c>
      <c r="N62" s="26">
        <v>1.1499999999999999</v>
      </c>
      <c r="O62" s="26">
        <v>6.84</v>
      </c>
      <c r="P62" s="26">
        <v>0.03</v>
      </c>
      <c r="Q62" s="26">
        <v>0</v>
      </c>
      <c r="R62" s="26">
        <v>0</v>
      </c>
      <c r="S62" s="26">
        <v>0.02</v>
      </c>
      <c r="T62" s="26">
        <v>1.95</v>
      </c>
      <c r="U62" s="26">
        <v>200.8</v>
      </c>
      <c r="V62" s="26">
        <v>264.75</v>
      </c>
      <c r="W62" s="26">
        <v>58.68</v>
      </c>
      <c r="X62" s="26">
        <v>43.56</v>
      </c>
      <c r="Y62" s="26">
        <v>201.96</v>
      </c>
      <c r="Z62" s="26">
        <v>0.77</v>
      </c>
      <c r="AA62" s="26">
        <v>27.13</v>
      </c>
      <c r="AB62" s="26">
        <v>5.75</v>
      </c>
      <c r="AC62" s="26">
        <v>28.15</v>
      </c>
      <c r="AD62" s="26">
        <v>0.26</v>
      </c>
      <c r="AE62" s="26">
        <v>0.09</v>
      </c>
      <c r="AF62" s="26">
        <v>0.14000000000000001</v>
      </c>
      <c r="AG62" s="26">
        <v>0.97</v>
      </c>
      <c r="AH62" s="26">
        <v>3.84</v>
      </c>
      <c r="AI62" s="26">
        <v>0.64</v>
      </c>
      <c r="AJ62" s="26">
        <v>0</v>
      </c>
      <c r="AK62" s="26">
        <v>30.97</v>
      </c>
      <c r="AL62" s="26">
        <v>30.59</v>
      </c>
      <c r="AM62" s="26">
        <v>199.99</v>
      </c>
      <c r="AN62" s="26">
        <v>123.44</v>
      </c>
      <c r="AO62" s="26">
        <v>55.62</v>
      </c>
      <c r="AP62" s="26">
        <v>93.69</v>
      </c>
      <c r="AQ62" s="26">
        <v>32.68</v>
      </c>
      <c r="AR62" s="26">
        <v>125.73</v>
      </c>
      <c r="AS62" s="26">
        <v>78.92</v>
      </c>
      <c r="AT62" s="26">
        <v>98.03</v>
      </c>
      <c r="AU62" s="26">
        <v>115.29</v>
      </c>
      <c r="AV62" s="26">
        <v>42.42</v>
      </c>
      <c r="AW62" s="26">
        <v>64.03</v>
      </c>
      <c r="AX62" s="26">
        <v>434.16</v>
      </c>
      <c r="AY62" s="26">
        <v>0.83</v>
      </c>
      <c r="AZ62" s="26">
        <v>130.66999999999999</v>
      </c>
      <c r="BA62" s="26">
        <v>101.7</v>
      </c>
      <c r="BB62" s="26">
        <v>94.15</v>
      </c>
      <c r="BC62" s="26">
        <v>46.85</v>
      </c>
      <c r="BD62" s="26">
        <v>0</v>
      </c>
      <c r="BE62" s="26">
        <v>0</v>
      </c>
      <c r="BF62" s="26">
        <v>0</v>
      </c>
      <c r="BG62" s="26">
        <v>0</v>
      </c>
      <c r="BH62" s="26">
        <v>0</v>
      </c>
      <c r="BI62" s="26">
        <v>0</v>
      </c>
      <c r="BJ62" s="26">
        <v>0</v>
      </c>
      <c r="BK62" s="26">
        <v>0.02</v>
      </c>
      <c r="BL62" s="26">
        <v>0</v>
      </c>
      <c r="BM62" s="26">
        <v>0</v>
      </c>
      <c r="BN62" s="26">
        <v>0</v>
      </c>
      <c r="BO62" s="26">
        <v>0</v>
      </c>
      <c r="BP62" s="26">
        <v>0</v>
      </c>
      <c r="BQ62" s="26">
        <v>0</v>
      </c>
      <c r="BR62" s="26">
        <v>0</v>
      </c>
      <c r="BS62" s="26">
        <v>0.01</v>
      </c>
      <c r="BT62" s="26">
        <v>0</v>
      </c>
      <c r="BU62" s="26">
        <v>0</v>
      </c>
      <c r="BV62" s="26">
        <v>0.05</v>
      </c>
      <c r="BW62" s="26">
        <v>0</v>
      </c>
      <c r="BX62" s="26">
        <v>0</v>
      </c>
      <c r="BY62" s="26">
        <v>0</v>
      </c>
      <c r="BZ62" s="26">
        <v>0</v>
      </c>
      <c r="CA62" s="26">
        <v>0</v>
      </c>
      <c r="CB62" s="26">
        <v>89.6</v>
      </c>
      <c r="CD62" s="26">
        <v>28.08</v>
      </c>
      <c r="CF62" s="26">
        <v>0</v>
      </c>
      <c r="CG62" s="26">
        <v>0</v>
      </c>
      <c r="CH62" s="26">
        <v>0</v>
      </c>
      <c r="CI62" s="26">
        <v>0</v>
      </c>
      <c r="CJ62" s="26">
        <v>0</v>
      </c>
      <c r="CK62" s="26">
        <v>0</v>
      </c>
      <c r="CL62" s="26">
        <v>0</v>
      </c>
      <c r="CM62" s="26">
        <v>0</v>
      </c>
      <c r="CN62" s="26">
        <v>0</v>
      </c>
      <c r="CO62" s="26">
        <v>0</v>
      </c>
      <c r="CP62" s="26">
        <v>0.5</v>
      </c>
    </row>
    <row r="63" spans="1:94" s="26" customFormat="1" x14ac:dyDescent="0.25">
      <c r="A63" s="26" t="str">
        <f>"3/3"</f>
        <v>3/3</v>
      </c>
      <c r="B63" s="27" t="s">
        <v>122</v>
      </c>
      <c r="C63" s="26" t="str">
        <f>"180"</f>
        <v>180</v>
      </c>
      <c r="D63" s="26">
        <v>3.73</v>
      </c>
      <c r="E63" s="26">
        <v>0.65</v>
      </c>
      <c r="F63" s="26">
        <v>4.4000000000000004</v>
      </c>
      <c r="G63" s="26">
        <v>0.62</v>
      </c>
      <c r="H63" s="26">
        <v>26.49</v>
      </c>
      <c r="I63" s="26">
        <v>159.10285500000001</v>
      </c>
      <c r="J63" s="26">
        <v>2.73</v>
      </c>
      <c r="K63" s="26">
        <v>0.1</v>
      </c>
      <c r="L63" s="26">
        <v>0</v>
      </c>
      <c r="M63" s="26">
        <v>0</v>
      </c>
      <c r="N63" s="26">
        <v>2.58</v>
      </c>
      <c r="O63" s="26">
        <v>21.87</v>
      </c>
      <c r="P63" s="26">
        <v>2.04</v>
      </c>
      <c r="Q63" s="26">
        <v>0</v>
      </c>
      <c r="R63" s="26">
        <v>0</v>
      </c>
      <c r="S63" s="26">
        <v>0.35</v>
      </c>
      <c r="T63" s="26">
        <v>2.27</v>
      </c>
      <c r="U63" s="26">
        <v>93.41</v>
      </c>
      <c r="V63" s="26">
        <v>763.51</v>
      </c>
      <c r="W63" s="26">
        <v>40.75</v>
      </c>
      <c r="X63" s="26">
        <v>36.42</v>
      </c>
      <c r="Y63" s="26">
        <v>104.19</v>
      </c>
      <c r="Z63" s="26">
        <v>1.35</v>
      </c>
      <c r="AA63" s="26">
        <v>22.5</v>
      </c>
      <c r="AB63" s="26">
        <v>40.93</v>
      </c>
      <c r="AC63" s="26">
        <v>30.06</v>
      </c>
      <c r="AD63" s="26">
        <v>0.21</v>
      </c>
      <c r="AE63" s="26">
        <v>0.14000000000000001</v>
      </c>
      <c r="AF63" s="26">
        <v>0.12</v>
      </c>
      <c r="AG63" s="26">
        <v>1.6</v>
      </c>
      <c r="AH63" s="26">
        <v>3.11</v>
      </c>
      <c r="AI63" s="26">
        <v>6.54</v>
      </c>
      <c r="AJ63" s="26">
        <v>0</v>
      </c>
      <c r="AK63" s="26">
        <v>36.64</v>
      </c>
      <c r="AL63" s="26">
        <v>36.17</v>
      </c>
      <c r="AM63" s="26">
        <v>139.19</v>
      </c>
      <c r="AN63" s="26">
        <v>141.72</v>
      </c>
      <c r="AO63" s="26">
        <v>31.93</v>
      </c>
      <c r="AP63" s="26">
        <v>91.36</v>
      </c>
      <c r="AQ63" s="26">
        <v>41.81</v>
      </c>
      <c r="AR63" s="26">
        <v>96.1</v>
      </c>
      <c r="AS63" s="26">
        <v>90.8</v>
      </c>
      <c r="AT63" s="26">
        <v>247.35</v>
      </c>
      <c r="AU63" s="26">
        <v>110.17</v>
      </c>
      <c r="AV63" s="26">
        <v>23.04</v>
      </c>
      <c r="AW63" s="26">
        <v>64.13</v>
      </c>
      <c r="AX63" s="26">
        <v>344.65</v>
      </c>
      <c r="AY63" s="26">
        <v>0</v>
      </c>
      <c r="AZ63" s="26">
        <v>48.22</v>
      </c>
      <c r="BA63" s="26">
        <v>43.86</v>
      </c>
      <c r="BB63" s="26">
        <v>87.3</v>
      </c>
      <c r="BC63" s="26">
        <v>25.99</v>
      </c>
      <c r="BD63" s="26">
        <v>0.11</v>
      </c>
      <c r="BE63" s="26">
        <v>0.05</v>
      </c>
      <c r="BF63" s="26">
        <v>0.03</v>
      </c>
      <c r="BG63" s="26">
        <v>0.06</v>
      </c>
      <c r="BH63" s="26">
        <v>7.0000000000000007E-2</v>
      </c>
      <c r="BI63" s="26">
        <v>0.34</v>
      </c>
      <c r="BJ63" s="26">
        <v>0</v>
      </c>
      <c r="BK63" s="26">
        <v>1.05</v>
      </c>
      <c r="BL63" s="26">
        <v>0</v>
      </c>
      <c r="BM63" s="26">
        <v>0.31</v>
      </c>
      <c r="BN63" s="26">
        <v>0</v>
      </c>
      <c r="BO63" s="26">
        <v>0</v>
      </c>
      <c r="BP63" s="26">
        <v>0</v>
      </c>
      <c r="BQ63" s="26">
        <v>7.0000000000000007E-2</v>
      </c>
      <c r="BR63" s="26">
        <v>0.11</v>
      </c>
      <c r="BS63" s="26">
        <v>1.02</v>
      </c>
      <c r="BT63" s="26">
        <v>0</v>
      </c>
      <c r="BU63" s="26">
        <v>0</v>
      </c>
      <c r="BV63" s="26">
        <v>0.17</v>
      </c>
      <c r="BW63" s="26">
        <v>0</v>
      </c>
      <c r="BX63" s="26">
        <v>0</v>
      </c>
      <c r="BY63" s="26">
        <v>0</v>
      </c>
      <c r="BZ63" s="26">
        <v>0</v>
      </c>
      <c r="CA63" s="26">
        <v>0</v>
      </c>
      <c r="CB63" s="26">
        <v>148.35</v>
      </c>
      <c r="CD63" s="26">
        <v>29.32</v>
      </c>
      <c r="CF63" s="26">
        <v>0</v>
      </c>
      <c r="CG63" s="26">
        <v>0</v>
      </c>
      <c r="CH63" s="26">
        <v>0</v>
      </c>
      <c r="CI63" s="26">
        <v>0</v>
      </c>
      <c r="CJ63" s="26">
        <v>0</v>
      </c>
      <c r="CK63" s="26">
        <v>0</v>
      </c>
      <c r="CL63" s="26">
        <v>0</v>
      </c>
      <c r="CM63" s="26">
        <v>0</v>
      </c>
      <c r="CN63" s="26">
        <v>0</v>
      </c>
      <c r="CO63" s="26">
        <v>0</v>
      </c>
      <c r="CP63" s="26">
        <v>0.27</v>
      </c>
    </row>
    <row r="64" spans="1:94" s="26" customFormat="1" x14ac:dyDescent="0.25">
      <c r="A64" s="26" t="str">
        <f>"6/10"</f>
        <v>6/10</v>
      </c>
      <c r="B64" s="27" t="s">
        <v>123</v>
      </c>
      <c r="C64" s="26" t="str">
        <f>"200"</f>
        <v>200</v>
      </c>
      <c r="D64" s="26">
        <v>1.02</v>
      </c>
      <c r="E64" s="26">
        <v>0</v>
      </c>
      <c r="F64" s="26">
        <v>0.06</v>
      </c>
      <c r="G64" s="26">
        <v>0.06</v>
      </c>
      <c r="H64" s="26">
        <v>23.18</v>
      </c>
      <c r="I64" s="26">
        <v>87.598919999999993</v>
      </c>
      <c r="J64" s="26">
        <v>0.02</v>
      </c>
      <c r="K64" s="26">
        <v>0</v>
      </c>
      <c r="L64" s="26">
        <v>0</v>
      </c>
      <c r="M64" s="26">
        <v>0</v>
      </c>
      <c r="N64" s="26">
        <v>19.190000000000001</v>
      </c>
      <c r="O64" s="26">
        <v>0.56999999999999995</v>
      </c>
      <c r="P64" s="26">
        <v>3.42</v>
      </c>
      <c r="Q64" s="26">
        <v>0</v>
      </c>
      <c r="R64" s="26">
        <v>0</v>
      </c>
      <c r="S64" s="26">
        <v>0.3</v>
      </c>
      <c r="T64" s="26">
        <v>0.81</v>
      </c>
      <c r="U64" s="26">
        <v>3.47</v>
      </c>
      <c r="V64" s="26">
        <v>340.26</v>
      </c>
      <c r="W64" s="26">
        <v>31.33</v>
      </c>
      <c r="X64" s="26">
        <v>19.95</v>
      </c>
      <c r="Y64" s="26">
        <v>27.16</v>
      </c>
      <c r="Z64" s="26">
        <v>0.65</v>
      </c>
      <c r="AA64" s="26">
        <v>0</v>
      </c>
      <c r="AB64" s="26">
        <v>630</v>
      </c>
      <c r="AC64" s="26">
        <v>116.6</v>
      </c>
      <c r="AD64" s="26">
        <v>1.1000000000000001</v>
      </c>
      <c r="AE64" s="26">
        <v>0.02</v>
      </c>
      <c r="AF64" s="26">
        <v>0.04</v>
      </c>
      <c r="AG64" s="26">
        <v>0.51</v>
      </c>
      <c r="AH64" s="26">
        <v>0.78</v>
      </c>
      <c r="AI64" s="26">
        <v>0.32</v>
      </c>
      <c r="AJ64" s="26">
        <v>0</v>
      </c>
      <c r="AK64" s="26">
        <v>0</v>
      </c>
      <c r="AL64" s="26">
        <v>0</v>
      </c>
      <c r="AM64" s="26">
        <v>0.01</v>
      </c>
      <c r="AN64" s="26">
        <v>0.02</v>
      </c>
      <c r="AO64" s="26">
        <v>0</v>
      </c>
      <c r="AP64" s="26">
        <v>0.01</v>
      </c>
      <c r="AQ64" s="26">
        <v>0</v>
      </c>
      <c r="AR64" s="26">
        <v>0.01</v>
      </c>
      <c r="AS64" s="26">
        <v>0.01</v>
      </c>
      <c r="AT64" s="26">
        <v>0.01</v>
      </c>
      <c r="AU64" s="26">
        <v>0.06</v>
      </c>
      <c r="AV64" s="26">
        <v>0</v>
      </c>
      <c r="AW64" s="26">
        <v>0.01</v>
      </c>
      <c r="AX64" s="26">
        <v>0.03</v>
      </c>
      <c r="AY64" s="26">
        <v>0</v>
      </c>
      <c r="AZ64" s="26">
        <v>0.02</v>
      </c>
      <c r="BA64" s="26">
        <v>0.01</v>
      </c>
      <c r="BB64" s="26">
        <v>0.01</v>
      </c>
      <c r="BC64" s="26">
        <v>0</v>
      </c>
      <c r="BD64" s="26">
        <v>0</v>
      </c>
      <c r="BE64" s="26">
        <v>0</v>
      </c>
      <c r="BF64" s="26">
        <v>0</v>
      </c>
      <c r="BG64" s="26">
        <v>0</v>
      </c>
      <c r="BH64" s="26">
        <v>0</v>
      </c>
      <c r="BI64" s="26">
        <v>0</v>
      </c>
      <c r="BJ64" s="26">
        <v>0</v>
      </c>
      <c r="BK64" s="26">
        <v>0</v>
      </c>
      <c r="BL64" s="26">
        <v>0</v>
      </c>
      <c r="BM64" s="26">
        <v>0</v>
      </c>
      <c r="BN64" s="26">
        <v>0</v>
      </c>
      <c r="BO64" s="26">
        <v>0</v>
      </c>
      <c r="BP64" s="26">
        <v>0</v>
      </c>
      <c r="BQ64" s="26">
        <v>0</v>
      </c>
      <c r="BR64" s="26">
        <v>0</v>
      </c>
      <c r="BS64" s="26">
        <v>0.01</v>
      </c>
      <c r="BT64" s="26">
        <v>0</v>
      </c>
      <c r="BU64" s="26">
        <v>0</v>
      </c>
      <c r="BV64" s="26">
        <v>0.01</v>
      </c>
      <c r="BW64" s="26">
        <v>0</v>
      </c>
      <c r="BX64" s="26">
        <v>0</v>
      </c>
      <c r="BY64" s="26">
        <v>0</v>
      </c>
      <c r="BZ64" s="26">
        <v>0</v>
      </c>
      <c r="CA64" s="26">
        <v>0</v>
      </c>
      <c r="CB64" s="26">
        <v>214.01</v>
      </c>
      <c r="CD64" s="26">
        <v>105</v>
      </c>
      <c r="CF64" s="26">
        <v>0</v>
      </c>
      <c r="CG64" s="26">
        <v>0</v>
      </c>
      <c r="CH64" s="26">
        <v>0</v>
      </c>
      <c r="CI64" s="26">
        <v>0</v>
      </c>
      <c r="CJ64" s="26">
        <v>0</v>
      </c>
      <c r="CK64" s="26">
        <v>0</v>
      </c>
      <c r="CL64" s="26">
        <v>0</v>
      </c>
      <c r="CM64" s="26">
        <v>0</v>
      </c>
      <c r="CN64" s="26">
        <v>0</v>
      </c>
      <c r="CO64" s="26">
        <v>10</v>
      </c>
      <c r="CP64" s="26">
        <v>0</v>
      </c>
    </row>
    <row r="65" spans="1:94" s="26" customFormat="1" x14ac:dyDescent="0.25">
      <c r="A65" s="26" t="str">
        <f>"-"</f>
        <v>-</v>
      </c>
      <c r="B65" s="27" t="s">
        <v>95</v>
      </c>
      <c r="C65" s="26" t="str">
        <f>"31"</f>
        <v>31</v>
      </c>
      <c r="D65" s="26">
        <v>2.0499999999999998</v>
      </c>
      <c r="E65" s="26">
        <v>0</v>
      </c>
      <c r="F65" s="26">
        <v>0.2</v>
      </c>
      <c r="G65" s="26">
        <v>0.2</v>
      </c>
      <c r="H65" s="26">
        <v>14.54</v>
      </c>
      <c r="I65" s="26">
        <v>69.409309999999991</v>
      </c>
      <c r="J65" s="26">
        <v>0</v>
      </c>
      <c r="K65" s="26">
        <v>0</v>
      </c>
      <c r="L65" s="26">
        <v>0</v>
      </c>
      <c r="M65" s="26">
        <v>0</v>
      </c>
      <c r="N65" s="26">
        <v>0.34</v>
      </c>
      <c r="O65" s="26">
        <v>14.14</v>
      </c>
      <c r="P65" s="26">
        <v>0.06</v>
      </c>
      <c r="Q65" s="26">
        <v>0</v>
      </c>
      <c r="R65" s="26">
        <v>0</v>
      </c>
      <c r="S65" s="26">
        <v>0</v>
      </c>
      <c r="T65" s="26">
        <v>0.56000000000000005</v>
      </c>
      <c r="U65" s="26">
        <v>0</v>
      </c>
      <c r="V65" s="26">
        <v>0</v>
      </c>
      <c r="W65" s="26">
        <v>0</v>
      </c>
      <c r="X65" s="26">
        <v>0</v>
      </c>
      <c r="Y65" s="26">
        <v>0</v>
      </c>
      <c r="Z65" s="26">
        <v>0</v>
      </c>
      <c r="AA65" s="26">
        <v>0</v>
      </c>
      <c r="AB65" s="26">
        <v>0</v>
      </c>
      <c r="AC65" s="26">
        <v>0</v>
      </c>
      <c r="AD65" s="26">
        <v>0</v>
      </c>
      <c r="AE65" s="26">
        <v>0</v>
      </c>
      <c r="AF65" s="26">
        <v>0</v>
      </c>
      <c r="AG65" s="26">
        <v>0</v>
      </c>
      <c r="AH65" s="26">
        <v>0</v>
      </c>
      <c r="AI65" s="26">
        <v>0</v>
      </c>
      <c r="AJ65" s="26">
        <v>0</v>
      </c>
      <c r="AK65" s="26">
        <v>0</v>
      </c>
      <c r="AL65" s="26">
        <v>0</v>
      </c>
      <c r="AM65" s="26">
        <v>157.77000000000001</v>
      </c>
      <c r="AN65" s="26">
        <v>52.32</v>
      </c>
      <c r="AO65" s="26">
        <v>31.02</v>
      </c>
      <c r="AP65" s="26">
        <v>62.03</v>
      </c>
      <c r="AQ65" s="26">
        <v>23.46</v>
      </c>
      <c r="AR65" s="26">
        <v>112.2</v>
      </c>
      <c r="AS65" s="26">
        <v>69.58</v>
      </c>
      <c r="AT65" s="26">
        <v>97.09</v>
      </c>
      <c r="AU65" s="26">
        <v>80.099999999999994</v>
      </c>
      <c r="AV65" s="26">
        <v>42.07</v>
      </c>
      <c r="AW65" s="26">
        <v>74.44</v>
      </c>
      <c r="AX65" s="26">
        <v>622.47</v>
      </c>
      <c r="AY65" s="26">
        <v>0</v>
      </c>
      <c r="AZ65" s="26">
        <v>202.81</v>
      </c>
      <c r="BA65" s="26">
        <v>88.19</v>
      </c>
      <c r="BB65" s="26">
        <v>58.52</v>
      </c>
      <c r="BC65" s="26">
        <v>46.39</v>
      </c>
      <c r="BD65" s="26">
        <v>0</v>
      </c>
      <c r="BE65" s="26">
        <v>0</v>
      </c>
      <c r="BF65" s="26">
        <v>0</v>
      </c>
      <c r="BG65" s="26">
        <v>0</v>
      </c>
      <c r="BH65" s="26">
        <v>0</v>
      </c>
      <c r="BI65" s="26">
        <v>0</v>
      </c>
      <c r="BJ65" s="26">
        <v>0</v>
      </c>
      <c r="BK65" s="26">
        <v>0.02</v>
      </c>
      <c r="BL65" s="26">
        <v>0</v>
      </c>
      <c r="BM65" s="26">
        <v>0</v>
      </c>
      <c r="BN65" s="26">
        <v>0</v>
      </c>
      <c r="BO65" s="26">
        <v>0</v>
      </c>
      <c r="BP65" s="26">
        <v>0</v>
      </c>
      <c r="BQ65" s="26">
        <v>0</v>
      </c>
      <c r="BR65" s="26">
        <v>0</v>
      </c>
      <c r="BS65" s="26">
        <v>0.02</v>
      </c>
      <c r="BT65" s="26">
        <v>0</v>
      </c>
      <c r="BU65" s="26">
        <v>0</v>
      </c>
      <c r="BV65" s="26">
        <v>0.09</v>
      </c>
      <c r="BW65" s="26">
        <v>0</v>
      </c>
      <c r="BX65" s="26">
        <v>0</v>
      </c>
      <c r="BY65" s="26">
        <v>0</v>
      </c>
      <c r="BZ65" s="26">
        <v>0</v>
      </c>
      <c r="CA65" s="26">
        <v>0</v>
      </c>
      <c r="CB65" s="26">
        <v>12.12</v>
      </c>
      <c r="CD65" s="26">
        <v>0</v>
      </c>
      <c r="CF65" s="26">
        <v>0</v>
      </c>
      <c r="CG65" s="26">
        <v>0</v>
      </c>
      <c r="CH65" s="26">
        <v>0</v>
      </c>
      <c r="CI65" s="26">
        <v>0</v>
      </c>
      <c r="CJ65" s="26">
        <v>0</v>
      </c>
      <c r="CK65" s="26">
        <v>0</v>
      </c>
      <c r="CL65" s="26">
        <v>0</v>
      </c>
      <c r="CM65" s="26">
        <v>0</v>
      </c>
      <c r="CN65" s="26">
        <v>0</v>
      </c>
      <c r="CO65" s="26">
        <v>0</v>
      </c>
      <c r="CP65" s="26">
        <v>0</v>
      </c>
    </row>
    <row r="66" spans="1:94" s="24" customFormat="1" ht="47.25" x14ac:dyDescent="0.25">
      <c r="A66" s="24" t="str">
        <f>"39/1"</f>
        <v>39/1</v>
      </c>
      <c r="B66" s="25" t="s">
        <v>124</v>
      </c>
      <c r="C66" s="24" t="str">
        <f>"100"</f>
        <v>100</v>
      </c>
      <c r="D66" s="24">
        <v>1.45</v>
      </c>
      <c r="E66" s="24">
        <v>0</v>
      </c>
      <c r="F66" s="24">
        <v>6.03</v>
      </c>
      <c r="G66" s="24">
        <v>6.03</v>
      </c>
      <c r="H66" s="24">
        <v>18.43</v>
      </c>
      <c r="I66" s="24">
        <v>126.40591151999999</v>
      </c>
      <c r="J66" s="24">
        <v>0.76</v>
      </c>
      <c r="K66" s="24">
        <v>3.9</v>
      </c>
      <c r="L66" s="24">
        <v>0.75</v>
      </c>
      <c r="M66" s="24">
        <v>0</v>
      </c>
      <c r="N66" s="24">
        <v>15.37</v>
      </c>
      <c r="O66" s="24">
        <v>0.14000000000000001</v>
      </c>
      <c r="P66" s="24">
        <v>2.92</v>
      </c>
      <c r="Q66" s="24">
        <v>0</v>
      </c>
      <c r="R66" s="24">
        <v>0</v>
      </c>
      <c r="S66" s="24">
        <v>0.49</v>
      </c>
      <c r="T66" s="24">
        <v>1.06</v>
      </c>
      <c r="U66" s="24">
        <v>28.15</v>
      </c>
      <c r="V66" s="24">
        <v>291.81</v>
      </c>
      <c r="W66" s="24">
        <v>36.97</v>
      </c>
      <c r="X66" s="24">
        <v>28.33</v>
      </c>
      <c r="Y66" s="24">
        <v>41.81</v>
      </c>
      <c r="Z66" s="24">
        <v>1.4</v>
      </c>
      <c r="AA66" s="24">
        <v>0</v>
      </c>
      <c r="AB66" s="24">
        <v>14.07</v>
      </c>
      <c r="AC66" s="24">
        <v>2.88</v>
      </c>
      <c r="AD66" s="24">
        <v>2.94</v>
      </c>
      <c r="AE66" s="24">
        <v>0.01</v>
      </c>
      <c r="AF66" s="24">
        <v>0.04</v>
      </c>
      <c r="AG66" s="24">
        <v>0.3</v>
      </c>
      <c r="AH66" s="24">
        <v>0.54</v>
      </c>
      <c r="AI66" s="24">
        <v>2</v>
      </c>
      <c r="AJ66" s="24">
        <v>0</v>
      </c>
      <c r="AK66" s="24">
        <v>0</v>
      </c>
      <c r="AL66" s="24">
        <v>0</v>
      </c>
      <c r="AM66" s="24">
        <v>52.52</v>
      </c>
      <c r="AN66" s="24">
        <v>72.12</v>
      </c>
      <c r="AO66" s="24">
        <v>15.68</v>
      </c>
      <c r="AP66" s="24">
        <v>41.55</v>
      </c>
      <c r="AQ66" s="24">
        <v>10.19</v>
      </c>
      <c r="AR66" s="24">
        <v>35.28</v>
      </c>
      <c r="AS66" s="24">
        <v>31.36</v>
      </c>
      <c r="AT66" s="24">
        <v>57.22</v>
      </c>
      <c r="AU66" s="24">
        <v>257.12</v>
      </c>
      <c r="AV66" s="24">
        <v>10.97</v>
      </c>
      <c r="AW66" s="24">
        <v>29.79</v>
      </c>
      <c r="AX66" s="24">
        <v>214.79</v>
      </c>
      <c r="AY66" s="24">
        <v>0</v>
      </c>
      <c r="AZ66" s="24">
        <v>36.840000000000003</v>
      </c>
      <c r="BA66" s="24">
        <v>49.39</v>
      </c>
      <c r="BB66" s="24">
        <v>39.200000000000003</v>
      </c>
      <c r="BC66" s="24">
        <v>11.76</v>
      </c>
      <c r="BD66" s="24">
        <v>0</v>
      </c>
      <c r="BE66" s="24">
        <v>0</v>
      </c>
      <c r="BF66" s="24">
        <v>0</v>
      </c>
      <c r="BG66" s="24">
        <v>0</v>
      </c>
      <c r="BH66" s="24">
        <v>0</v>
      </c>
      <c r="BI66" s="24">
        <v>0</v>
      </c>
      <c r="BJ66" s="24">
        <v>0</v>
      </c>
      <c r="BK66" s="24">
        <v>0.36</v>
      </c>
      <c r="BL66" s="24">
        <v>0</v>
      </c>
      <c r="BM66" s="24">
        <v>0.24</v>
      </c>
      <c r="BN66" s="24">
        <v>0.02</v>
      </c>
      <c r="BO66" s="24">
        <v>0.04</v>
      </c>
      <c r="BP66" s="24">
        <v>0</v>
      </c>
      <c r="BQ66" s="24">
        <v>0</v>
      </c>
      <c r="BR66" s="24">
        <v>0</v>
      </c>
      <c r="BS66" s="24">
        <v>1.39</v>
      </c>
      <c r="BT66" s="24">
        <v>0</v>
      </c>
      <c r="BU66" s="24">
        <v>0</v>
      </c>
      <c r="BV66" s="24">
        <v>3.47</v>
      </c>
      <c r="BW66" s="24">
        <v>0</v>
      </c>
      <c r="BX66" s="24">
        <v>0</v>
      </c>
      <c r="BY66" s="24">
        <v>0</v>
      </c>
      <c r="BZ66" s="24">
        <v>0</v>
      </c>
      <c r="CA66" s="24">
        <v>0</v>
      </c>
      <c r="CB66" s="24">
        <v>75.42</v>
      </c>
      <c r="CD66" s="24">
        <v>2.34</v>
      </c>
      <c r="CF66" s="24">
        <v>0</v>
      </c>
      <c r="CG66" s="24">
        <v>0</v>
      </c>
      <c r="CH66" s="24">
        <v>0</v>
      </c>
      <c r="CI66" s="24">
        <v>0</v>
      </c>
      <c r="CJ66" s="24">
        <v>0</v>
      </c>
      <c r="CK66" s="24">
        <v>0</v>
      </c>
      <c r="CL66" s="24">
        <v>0</v>
      </c>
      <c r="CM66" s="24">
        <v>0</v>
      </c>
      <c r="CN66" s="24">
        <v>0</v>
      </c>
      <c r="CO66" s="24">
        <v>3</v>
      </c>
      <c r="CP66" s="24">
        <v>0</v>
      </c>
    </row>
    <row r="67" spans="1:94" s="28" customFormat="1" x14ac:dyDescent="0.25">
      <c r="B67" s="29" t="s">
        <v>97</v>
      </c>
      <c r="C67" s="28">
        <v>611</v>
      </c>
      <c r="D67" s="28">
        <v>21.96</v>
      </c>
      <c r="E67" s="28">
        <v>13.29</v>
      </c>
      <c r="F67" s="28">
        <v>12.69</v>
      </c>
      <c r="G67" s="28">
        <v>7.04</v>
      </c>
      <c r="H67" s="28">
        <v>90.65</v>
      </c>
      <c r="I67" s="28">
        <v>547.87</v>
      </c>
      <c r="J67" s="28">
        <v>4.25</v>
      </c>
      <c r="K67" s="28">
        <v>4</v>
      </c>
      <c r="L67" s="28">
        <v>0.75</v>
      </c>
      <c r="M67" s="28">
        <v>0</v>
      </c>
      <c r="N67" s="28">
        <v>38.619999999999997</v>
      </c>
      <c r="O67" s="28">
        <v>43.56</v>
      </c>
      <c r="P67" s="28">
        <v>8.4700000000000006</v>
      </c>
      <c r="Q67" s="28">
        <v>0</v>
      </c>
      <c r="R67" s="28">
        <v>0</v>
      </c>
      <c r="S67" s="28">
        <v>1.1599999999999999</v>
      </c>
      <c r="T67" s="28">
        <v>6.65</v>
      </c>
      <c r="U67" s="28">
        <v>325.82</v>
      </c>
      <c r="V67" s="28">
        <v>1660.33</v>
      </c>
      <c r="W67" s="28">
        <v>167.74</v>
      </c>
      <c r="X67" s="28">
        <v>128.27000000000001</v>
      </c>
      <c r="Y67" s="28">
        <v>375.11</v>
      </c>
      <c r="Z67" s="28">
        <v>4.17</v>
      </c>
      <c r="AA67" s="28">
        <v>49.63</v>
      </c>
      <c r="AB67" s="28">
        <v>690.75</v>
      </c>
      <c r="AC67" s="28">
        <v>177.69</v>
      </c>
      <c r="AD67" s="28">
        <v>4.51</v>
      </c>
      <c r="AE67" s="28">
        <v>0.26</v>
      </c>
      <c r="AF67" s="28">
        <v>0.33</v>
      </c>
      <c r="AG67" s="28">
        <v>3.38</v>
      </c>
      <c r="AH67" s="28">
        <v>8.26</v>
      </c>
      <c r="AI67" s="28">
        <v>9.5</v>
      </c>
      <c r="AJ67" s="28">
        <v>0</v>
      </c>
      <c r="AK67" s="28">
        <v>67.61</v>
      </c>
      <c r="AL67" s="28">
        <v>66.760000000000005</v>
      </c>
      <c r="AM67" s="28">
        <v>549.49</v>
      </c>
      <c r="AN67" s="28">
        <v>389.62</v>
      </c>
      <c r="AO67" s="28">
        <v>134.25</v>
      </c>
      <c r="AP67" s="28">
        <v>288.64</v>
      </c>
      <c r="AQ67" s="28">
        <v>108.15</v>
      </c>
      <c r="AR67" s="28">
        <v>369.32</v>
      </c>
      <c r="AS67" s="28">
        <v>270.67</v>
      </c>
      <c r="AT67" s="28">
        <v>499.71</v>
      </c>
      <c r="AU67" s="28">
        <v>562.74</v>
      </c>
      <c r="AV67" s="28">
        <v>118.51</v>
      </c>
      <c r="AW67" s="28">
        <v>232.39</v>
      </c>
      <c r="AX67" s="28">
        <v>1616.09</v>
      </c>
      <c r="AY67" s="28">
        <v>0.83</v>
      </c>
      <c r="AZ67" s="28">
        <v>418.57</v>
      </c>
      <c r="BA67" s="28">
        <v>283.14999999999998</v>
      </c>
      <c r="BB67" s="28">
        <v>279.17</v>
      </c>
      <c r="BC67" s="28">
        <v>130.99</v>
      </c>
      <c r="BD67" s="28">
        <v>0.11</v>
      </c>
      <c r="BE67" s="28">
        <v>0.05</v>
      </c>
      <c r="BF67" s="28">
        <v>0.03</v>
      </c>
      <c r="BG67" s="28">
        <v>0.06</v>
      </c>
      <c r="BH67" s="28">
        <v>7.0000000000000007E-2</v>
      </c>
      <c r="BI67" s="28">
        <v>0.34</v>
      </c>
      <c r="BJ67" s="28">
        <v>0</v>
      </c>
      <c r="BK67" s="28">
        <v>1.46</v>
      </c>
      <c r="BL67" s="28">
        <v>0</v>
      </c>
      <c r="BM67" s="28">
        <v>0.56000000000000005</v>
      </c>
      <c r="BN67" s="28">
        <v>0.02</v>
      </c>
      <c r="BO67" s="28">
        <v>0.04</v>
      </c>
      <c r="BP67" s="28">
        <v>0</v>
      </c>
      <c r="BQ67" s="28">
        <v>7.0000000000000007E-2</v>
      </c>
      <c r="BR67" s="28">
        <v>0.11</v>
      </c>
      <c r="BS67" s="28">
        <v>2.46</v>
      </c>
      <c r="BT67" s="28">
        <v>0</v>
      </c>
      <c r="BU67" s="28">
        <v>0</v>
      </c>
      <c r="BV67" s="28">
        <v>3.78</v>
      </c>
      <c r="BW67" s="28">
        <v>0.01</v>
      </c>
      <c r="BX67" s="28">
        <v>0</v>
      </c>
      <c r="BY67" s="28">
        <v>0</v>
      </c>
      <c r="BZ67" s="28">
        <v>0</v>
      </c>
      <c r="CA67" s="28">
        <v>0</v>
      </c>
      <c r="CB67" s="28">
        <v>539.5</v>
      </c>
      <c r="CC67" s="28">
        <f>$I$67/$I$68*100</f>
        <v>100</v>
      </c>
      <c r="CD67" s="28">
        <v>164.75</v>
      </c>
      <c r="CF67" s="28">
        <v>0</v>
      </c>
      <c r="CG67" s="28">
        <v>0</v>
      </c>
      <c r="CH67" s="28">
        <v>0</v>
      </c>
      <c r="CI67" s="28">
        <v>0</v>
      </c>
      <c r="CJ67" s="28">
        <v>0</v>
      </c>
      <c r="CK67" s="28">
        <v>0</v>
      </c>
      <c r="CL67" s="28">
        <v>0</v>
      </c>
      <c r="CM67" s="28">
        <v>0</v>
      </c>
      <c r="CN67" s="28">
        <v>0</v>
      </c>
      <c r="CO67" s="28">
        <v>13</v>
      </c>
      <c r="CP67" s="28">
        <v>0.77</v>
      </c>
    </row>
    <row r="68" spans="1:94" s="28" customFormat="1" x14ac:dyDescent="0.25">
      <c r="B68" s="29" t="s">
        <v>98</v>
      </c>
      <c r="D68" s="28">
        <v>21.96</v>
      </c>
      <c r="E68" s="28">
        <v>13.29</v>
      </c>
      <c r="F68" s="28">
        <v>12.69</v>
      </c>
      <c r="G68" s="28">
        <v>7.04</v>
      </c>
      <c r="H68" s="28">
        <v>90.65</v>
      </c>
      <c r="I68" s="28">
        <v>547.87</v>
      </c>
      <c r="J68" s="28">
        <v>4.25</v>
      </c>
      <c r="K68" s="28">
        <v>4</v>
      </c>
      <c r="L68" s="28">
        <v>0.75</v>
      </c>
      <c r="M68" s="28">
        <v>0</v>
      </c>
      <c r="N68" s="28">
        <v>38.619999999999997</v>
      </c>
      <c r="O68" s="28">
        <v>43.56</v>
      </c>
      <c r="P68" s="28">
        <v>8.4700000000000006</v>
      </c>
      <c r="Q68" s="28">
        <v>0</v>
      </c>
      <c r="R68" s="28">
        <v>0</v>
      </c>
      <c r="S68" s="28">
        <v>1.1599999999999999</v>
      </c>
      <c r="T68" s="28">
        <v>6.65</v>
      </c>
      <c r="U68" s="28">
        <v>325.82</v>
      </c>
      <c r="V68" s="28">
        <v>1660.33</v>
      </c>
      <c r="W68" s="28">
        <v>167.74</v>
      </c>
      <c r="X68" s="28">
        <v>128.27000000000001</v>
      </c>
      <c r="Y68" s="28">
        <v>375.11</v>
      </c>
      <c r="Z68" s="28">
        <v>4.17</v>
      </c>
      <c r="AA68" s="28">
        <v>49.63</v>
      </c>
      <c r="AB68" s="28">
        <v>690.75</v>
      </c>
      <c r="AC68" s="28">
        <v>177.69</v>
      </c>
      <c r="AD68" s="28">
        <v>4.51</v>
      </c>
      <c r="AE68" s="28">
        <v>0.26</v>
      </c>
      <c r="AF68" s="28">
        <v>0.33</v>
      </c>
      <c r="AG68" s="28">
        <v>3.38</v>
      </c>
      <c r="AH68" s="28">
        <v>8.26</v>
      </c>
      <c r="AI68" s="28">
        <v>9.5</v>
      </c>
      <c r="AJ68" s="28">
        <v>0</v>
      </c>
      <c r="AK68" s="28">
        <v>67.61</v>
      </c>
      <c r="AL68" s="28">
        <v>66.760000000000005</v>
      </c>
      <c r="AM68" s="28">
        <v>549.49</v>
      </c>
      <c r="AN68" s="28">
        <v>389.62</v>
      </c>
      <c r="AO68" s="28">
        <v>134.25</v>
      </c>
      <c r="AP68" s="28">
        <v>288.64</v>
      </c>
      <c r="AQ68" s="28">
        <v>108.15</v>
      </c>
      <c r="AR68" s="28">
        <v>369.32</v>
      </c>
      <c r="AS68" s="28">
        <v>270.67</v>
      </c>
      <c r="AT68" s="28">
        <v>499.71</v>
      </c>
      <c r="AU68" s="28">
        <v>562.74</v>
      </c>
      <c r="AV68" s="28">
        <v>118.51</v>
      </c>
      <c r="AW68" s="28">
        <v>232.39</v>
      </c>
      <c r="AX68" s="28">
        <v>1616.09</v>
      </c>
      <c r="AY68" s="28">
        <v>0.83</v>
      </c>
      <c r="AZ68" s="28">
        <v>418.57</v>
      </c>
      <c r="BA68" s="28">
        <v>283.14999999999998</v>
      </c>
      <c r="BB68" s="28">
        <v>279.17</v>
      </c>
      <c r="BC68" s="28">
        <v>130.99</v>
      </c>
      <c r="BD68" s="28">
        <v>0.11</v>
      </c>
      <c r="BE68" s="28">
        <v>0.05</v>
      </c>
      <c r="BF68" s="28">
        <v>0.03</v>
      </c>
      <c r="BG68" s="28">
        <v>0.06</v>
      </c>
      <c r="BH68" s="28">
        <v>7.0000000000000007E-2</v>
      </c>
      <c r="BI68" s="28">
        <v>0.34</v>
      </c>
      <c r="BJ68" s="28">
        <v>0</v>
      </c>
      <c r="BK68" s="28">
        <v>1.46</v>
      </c>
      <c r="BL68" s="28">
        <v>0</v>
      </c>
      <c r="BM68" s="28">
        <v>0.56000000000000005</v>
      </c>
      <c r="BN68" s="28">
        <v>0.02</v>
      </c>
      <c r="BO68" s="28">
        <v>0.04</v>
      </c>
      <c r="BP68" s="28">
        <v>0</v>
      </c>
      <c r="BQ68" s="28">
        <v>7.0000000000000007E-2</v>
      </c>
      <c r="BR68" s="28">
        <v>0.11</v>
      </c>
      <c r="BS68" s="28">
        <v>2.46</v>
      </c>
      <c r="BT68" s="28">
        <v>0</v>
      </c>
      <c r="BU68" s="28">
        <v>0</v>
      </c>
      <c r="BV68" s="28">
        <v>3.78</v>
      </c>
      <c r="BW68" s="28">
        <v>0.01</v>
      </c>
      <c r="BX68" s="28">
        <v>0</v>
      </c>
      <c r="BY68" s="28">
        <v>0</v>
      </c>
      <c r="BZ68" s="28">
        <v>0</v>
      </c>
      <c r="CA68" s="28">
        <v>0</v>
      </c>
      <c r="CB68" s="28">
        <v>539.5</v>
      </c>
      <c r="CD68" s="28">
        <v>164.75</v>
      </c>
      <c r="CF68" s="28">
        <v>0</v>
      </c>
      <c r="CG68" s="28">
        <v>0</v>
      </c>
      <c r="CH68" s="28">
        <v>0</v>
      </c>
      <c r="CI68" s="28">
        <v>0</v>
      </c>
      <c r="CJ68" s="28">
        <v>0</v>
      </c>
      <c r="CK68" s="28">
        <v>0</v>
      </c>
      <c r="CL68" s="28">
        <v>0</v>
      </c>
      <c r="CM68" s="28">
        <v>0</v>
      </c>
      <c r="CN68" s="28">
        <v>0</v>
      </c>
      <c r="CO68" s="28">
        <v>13</v>
      </c>
      <c r="CP68" s="28">
        <v>0.77</v>
      </c>
    </row>
    <row r="69" spans="1:94" x14ac:dyDescent="0.25">
      <c r="B69" s="23" t="s">
        <v>125</v>
      </c>
    </row>
    <row r="70" spans="1:94" x14ac:dyDescent="0.25">
      <c r="B70" s="23" t="s">
        <v>90</v>
      </c>
    </row>
    <row r="71" spans="1:94" s="26" customFormat="1" x14ac:dyDescent="0.25">
      <c r="A71" s="26" t="str">
        <f>"3/4"</f>
        <v>3/4</v>
      </c>
      <c r="B71" s="27" t="s">
        <v>105</v>
      </c>
      <c r="C71" s="26" t="str">
        <f>"180"</f>
        <v>180</v>
      </c>
      <c r="D71" s="26">
        <v>5.48</v>
      </c>
      <c r="E71" s="26">
        <v>0.04</v>
      </c>
      <c r="F71" s="26">
        <v>4.62</v>
      </c>
      <c r="G71" s="26">
        <v>1.43</v>
      </c>
      <c r="H71" s="26">
        <v>28.61</v>
      </c>
      <c r="I71" s="26">
        <v>170.67961259999998</v>
      </c>
      <c r="J71" s="26">
        <v>2.38</v>
      </c>
      <c r="K71" s="26">
        <v>0.1</v>
      </c>
      <c r="L71" s="26">
        <v>0</v>
      </c>
      <c r="M71" s="26">
        <v>0</v>
      </c>
      <c r="N71" s="26">
        <v>0.66</v>
      </c>
      <c r="O71" s="26">
        <v>23.21</v>
      </c>
      <c r="P71" s="26">
        <v>4.7300000000000004</v>
      </c>
      <c r="Q71" s="26">
        <v>0</v>
      </c>
      <c r="R71" s="26">
        <v>0</v>
      </c>
      <c r="S71" s="26">
        <v>0</v>
      </c>
      <c r="T71" s="26">
        <v>1.26</v>
      </c>
      <c r="U71" s="26">
        <v>174.43</v>
      </c>
      <c r="V71" s="26">
        <v>167.28</v>
      </c>
      <c r="W71" s="26">
        <v>11.21</v>
      </c>
      <c r="X71" s="26">
        <v>83.88</v>
      </c>
      <c r="Y71" s="26">
        <v>123.79</v>
      </c>
      <c r="Z71" s="26">
        <v>2.89</v>
      </c>
      <c r="AA71" s="26">
        <v>18</v>
      </c>
      <c r="AB71" s="26">
        <v>16.12</v>
      </c>
      <c r="AC71" s="26">
        <v>21.13</v>
      </c>
      <c r="AD71" s="26">
        <v>0.4</v>
      </c>
      <c r="AE71" s="26">
        <v>0.16</v>
      </c>
      <c r="AF71" s="26">
        <v>0.08</v>
      </c>
      <c r="AG71" s="26">
        <v>1.58</v>
      </c>
      <c r="AH71" s="26">
        <v>3.18</v>
      </c>
      <c r="AI71" s="26">
        <v>0</v>
      </c>
      <c r="AJ71" s="26">
        <v>0</v>
      </c>
      <c r="AK71" s="26">
        <v>1.85</v>
      </c>
      <c r="AL71" s="26">
        <v>1.81</v>
      </c>
      <c r="AM71" s="26">
        <v>325.33</v>
      </c>
      <c r="AN71" s="26">
        <v>231.04</v>
      </c>
      <c r="AO71" s="26">
        <v>139.05000000000001</v>
      </c>
      <c r="AP71" s="26">
        <v>174.94</v>
      </c>
      <c r="AQ71" s="26">
        <v>79.69</v>
      </c>
      <c r="AR71" s="26">
        <v>257.7</v>
      </c>
      <c r="AS71" s="26">
        <v>252.25</v>
      </c>
      <c r="AT71" s="26">
        <v>485.19</v>
      </c>
      <c r="AU71" s="26">
        <v>478.78</v>
      </c>
      <c r="AV71" s="26">
        <v>131.19999999999999</v>
      </c>
      <c r="AW71" s="26">
        <v>312.23</v>
      </c>
      <c r="AX71" s="26">
        <v>982.99</v>
      </c>
      <c r="AY71" s="26">
        <v>0</v>
      </c>
      <c r="AZ71" s="26">
        <v>218.21</v>
      </c>
      <c r="BA71" s="26">
        <v>264.27999999999997</v>
      </c>
      <c r="BB71" s="26">
        <v>187.69</v>
      </c>
      <c r="BC71" s="26">
        <v>143.06</v>
      </c>
      <c r="BD71" s="26">
        <v>0.12</v>
      </c>
      <c r="BE71" s="26">
        <v>0.05</v>
      </c>
      <c r="BF71" s="26">
        <v>0.03</v>
      </c>
      <c r="BG71" s="26">
        <v>7.0000000000000007E-2</v>
      </c>
      <c r="BH71" s="26">
        <v>0.08</v>
      </c>
      <c r="BI71" s="26">
        <v>0.35</v>
      </c>
      <c r="BJ71" s="26">
        <v>0</v>
      </c>
      <c r="BK71" s="26">
        <v>1.2</v>
      </c>
      <c r="BL71" s="26">
        <v>0</v>
      </c>
      <c r="BM71" s="26">
        <v>0.32</v>
      </c>
      <c r="BN71" s="26">
        <v>0</v>
      </c>
      <c r="BO71" s="26">
        <v>0</v>
      </c>
      <c r="BP71" s="26">
        <v>0</v>
      </c>
      <c r="BQ71" s="26">
        <v>7.0000000000000007E-2</v>
      </c>
      <c r="BR71" s="26">
        <v>0.11</v>
      </c>
      <c r="BS71" s="26">
        <v>1.26</v>
      </c>
      <c r="BT71" s="26">
        <v>0.01</v>
      </c>
      <c r="BU71" s="26">
        <v>0</v>
      </c>
      <c r="BV71" s="26">
        <v>0.49</v>
      </c>
      <c r="BW71" s="26">
        <v>0.05</v>
      </c>
      <c r="BX71" s="26">
        <v>0</v>
      </c>
      <c r="BY71" s="26">
        <v>0</v>
      </c>
      <c r="BZ71" s="26">
        <v>0</v>
      </c>
      <c r="CA71" s="26">
        <v>0</v>
      </c>
      <c r="CB71" s="26">
        <v>151.30000000000001</v>
      </c>
      <c r="CD71" s="26">
        <v>20.69</v>
      </c>
      <c r="CF71" s="26">
        <v>0</v>
      </c>
      <c r="CG71" s="26">
        <v>0</v>
      </c>
      <c r="CH71" s="26">
        <v>0</v>
      </c>
      <c r="CI71" s="26">
        <v>0</v>
      </c>
      <c r="CJ71" s="26">
        <v>0</v>
      </c>
      <c r="CK71" s="26">
        <v>0</v>
      </c>
      <c r="CL71" s="26">
        <v>0</v>
      </c>
      <c r="CM71" s="26">
        <v>0</v>
      </c>
      <c r="CN71" s="26">
        <v>0</v>
      </c>
      <c r="CO71" s="26">
        <v>0</v>
      </c>
      <c r="CP71" s="26">
        <v>0.45</v>
      </c>
    </row>
    <row r="72" spans="1:94" s="26" customFormat="1" x14ac:dyDescent="0.25">
      <c r="A72" s="26" t="str">
        <f>"64"</f>
        <v>64</v>
      </c>
      <c r="B72" s="27" t="s">
        <v>126</v>
      </c>
      <c r="C72" s="26" t="str">
        <f>"100"</f>
        <v>100</v>
      </c>
      <c r="D72" s="26">
        <v>15.57</v>
      </c>
      <c r="E72" s="26">
        <v>15.61</v>
      </c>
      <c r="F72" s="26">
        <v>19.239999999999998</v>
      </c>
      <c r="G72" s="26">
        <v>0.01</v>
      </c>
      <c r="H72" s="26">
        <v>0.7</v>
      </c>
      <c r="I72" s="26">
        <v>237.83172363636376</v>
      </c>
      <c r="J72" s="26">
        <v>7.19</v>
      </c>
      <c r="K72" s="26">
        <v>0.16</v>
      </c>
      <c r="L72" s="26">
        <v>0</v>
      </c>
      <c r="M72" s="26">
        <v>0</v>
      </c>
      <c r="N72" s="26">
        <v>0.53</v>
      </c>
      <c r="O72" s="26">
        <v>0.01</v>
      </c>
      <c r="P72" s="26">
        <v>0.16</v>
      </c>
      <c r="Q72" s="26">
        <v>0</v>
      </c>
      <c r="R72" s="26">
        <v>0</v>
      </c>
      <c r="S72" s="26">
        <v>0.02</v>
      </c>
      <c r="T72" s="26">
        <v>0.86</v>
      </c>
      <c r="U72" s="26">
        <v>62.44</v>
      </c>
      <c r="V72" s="26">
        <v>160.61000000000001</v>
      </c>
      <c r="W72" s="26">
        <v>15.3</v>
      </c>
      <c r="X72" s="26">
        <v>15.79</v>
      </c>
      <c r="Y72" s="26">
        <v>128.05000000000001</v>
      </c>
      <c r="Z72" s="26">
        <v>1.25</v>
      </c>
      <c r="AA72" s="26">
        <v>53.35</v>
      </c>
      <c r="AB72" s="26">
        <v>722.47</v>
      </c>
      <c r="AC72" s="26">
        <v>239.71</v>
      </c>
      <c r="AD72" s="26">
        <v>0.53</v>
      </c>
      <c r="AE72" s="26">
        <v>0.05</v>
      </c>
      <c r="AF72" s="26">
        <v>0.11</v>
      </c>
      <c r="AG72" s="26">
        <v>5.33</v>
      </c>
      <c r="AH72" s="26">
        <v>10.78</v>
      </c>
      <c r="AI72" s="26">
        <v>0.76</v>
      </c>
      <c r="AJ72" s="26">
        <v>0</v>
      </c>
      <c r="AK72" s="26">
        <v>5.81</v>
      </c>
      <c r="AL72" s="26">
        <v>5.2</v>
      </c>
      <c r="AM72" s="26">
        <v>8.1999999999999993</v>
      </c>
      <c r="AN72" s="26">
        <v>5.67</v>
      </c>
      <c r="AO72" s="26">
        <v>1.78</v>
      </c>
      <c r="AP72" s="26">
        <v>5.4</v>
      </c>
      <c r="AQ72" s="26">
        <v>3.49</v>
      </c>
      <c r="AR72" s="26">
        <v>4.99</v>
      </c>
      <c r="AS72" s="26">
        <v>5.74</v>
      </c>
      <c r="AT72" s="26">
        <v>4.58</v>
      </c>
      <c r="AU72" s="26">
        <v>13.13</v>
      </c>
      <c r="AV72" s="26">
        <v>3.35</v>
      </c>
      <c r="AW72" s="26">
        <v>3.62</v>
      </c>
      <c r="AX72" s="26">
        <v>25.77</v>
      </c>
      <c r="AY72" s="26">
        <v>0</v>
      </c>
      <c r="AZ72" s="26">
        <v>5.33</v>
      </c>
      <c r="BA72" s="26">
        <v>5.95</v>
      </c>
      <c r="BB72" s="26">
        <v>4.0999999999999996</v>
      </c>
      <c r="BC72" s="26">
        <v>1.5</v>
      </c>
      <c r="BD72" s="26">
        <v>0.17</v>
      </c>
      <c r="BE72" s="26">
        <v>0.08</v>
      </c>
      <c r="BF72" s="26">
        <v>0.04</v>
      </c>
      <c r="BG72" s="26">
        <v>0.1</v>
      </c>
      <c r="BH72" s="26">
        <v>0.11</v>
      </c>
      <c r="BI72" s="26">
        <v>0.51</v>
      </c>
      <c r="BJ72" s="26">
        <v>0</v>
      </c>
      <c r="BK72" s="26">
        <v>1.41</v>
      </c>
      <c r="BL72" s="26">
        <v>0</v>
      </c>
      <c r="BM72" s="26">
        <v>0.44</v>
      </c>
      <c r="BN72" s="26">
        <v>0</v>
      </c>
      <c r="BO72" s="26">
        <v>0</v>
      </c>
      <c r="BP72" s="26">
        <v>0</v>
      </c>
      <c r="BQ72" s="26">
        <v>0.1</v>
      </c>
      <c r="BR72" s="26">
        <v>0.15</v>
      </c>
      <c r="BS72" s="26">
        <v>1.1499999999999999</v>
      </c>
      <c r="BT72" s="26">
        <v>0</v>
      </c>
      <c r="BU72" s="26">
        <v>0</v>
      </c>
      <c r="BV72" s="26">
        <v>7.0000000000000007E-2</v>
      </c>
      <c r="BW72" s="26">
        <v>0</v>
      </c>
      <c r="BX72" s="26">
        <v>0</v>
      </c>
      <c r="BY72" s="26">
        <v>0</v>
      </c>
      <c r="BZ72" s="26">
        <v>0</v>
      </c>
      <c r="CA72" s="26">
        <v>0</v>
      </c>
      <c r="CB72" s="26">
        <v>79.89</v>
      </c>
      <c r="CD72" s="26">
        <v>173.76</v>
      </c>
      <c r="CF72" s="26">
        <v>0</v>
      </c>
      <c r="CG72" s="26">
        <v>0</v>
      </c>
      <c r="CH72" s="26">
        <v>0</v>
      </c>
      <c r="CI72" s="26">
        <v>0</v>
      </c>
      <c r="CJ72" s="26">
        <v>0</v>
      </c>
      <c r="CK72" s="26">
        <v>0</v>
      </c>
      <c r="CL72" s="26">
        <v>0</v>
      </c>
      <c r="CM72" s="26">
        <v>0</v>
      </c>
      <c r="CN72" s="26">
        <v>0</v>
      </c>
      <c r="CO72" s="26">
        <v>0</v>
      </c>
      <c r="CP72" s="26">
        <v>0</v>
      </c>
    </row>
    <row r="73" spans="1:94" s="26" customFormat="1" x14ac:dyDescent="0.25">
      <c r="A73" s="26" t="str">
        <f>"3/10"</f>
        <v>3/10</v>
      </c>
      <c r="B73" s="27" t="s">
        <v>127</v>
      </c>
      <c r="C73" s="26" t="str">
        <f>"200"</f>
        <v>200</v>
      </c>
      <c r="D73" s="26">
        <v>0.35</v>
      </c>
      <c r="E73" s="26">
        <v>0</v>
      </c>
      <c r="F73" s="26">
        <v>0.35</v>
      </c>
      <c r="G73" s="26">
        <v>0.35</v>
      </c>
      <c r="H73" s="26">
        <v>19.940000000000001</v>
      </c>
      <c r="I73" s="26">
        <v>79.958719999999985</v>
      </c>
      <c r="J73" s="26">
        <v>0.09</v>
      </c>
      <c r="K73" s="26">
        <v>0</v>
      </c>
      <c r="L73" s="26">
        <v>0</v>
      </c>
      <c r="M73" s="26">
        <v>0</v>
      </c>
      <c r="N73" s="26">
        <v>17.72</v>
      </c>
      <c r="O73" s="26">
        <v>0.68</v>
      </c>
      <c r="P73" s="26">
        <v>1.54</v>
      </c>
      <c r="Q73" s="26">
        <v>0</v>
      </c>
      <c r="R73" s="26">
        <v>0</v>
      </c>
      <c r="S73" s="26">
        <v>0.72</v>
      </c>
      <c r="T73" s="26">
        <v>0.46</v>
      </c>
      <c r="U73" s="26">
        <v>23.27</v>
      </c>
      <c r="V73" s="26">
        <v>248</v>
      </c>
      <c r="W73" s="26">
        <v>14.26</v>
      </c>
      <c r="X73" s="26">
        <v>7.7</v>
      </c>
      <c r="Y73" s="26">
        <v>9.2100000000000009</v>
      </c>
      <c r="Z73" s="26">
        <v>1.95</v>
      </c>
      <c r="AA73" s="26">
        <v>0</v>
      </c>
      <c r="AB73" s="26">
        <v>24.3</v>
      </c>
      <c r="AC73" s="26">
        <v>4.5</v>
      </c>
      <c r="AD73" s="26">
        <v>0.18</v>
      </c>
      <c r="AE73" s="26">
        <v>0.02</v>
      </c>
      <c r="AF73" s="26">
        <v>0.02</v>
      </c>
      <c r="AG73" s="26">
        <v>0.23</v>
      </c>
      <c r="AH73" s="26">
        <v>0.36</v>
      </c>
      <c r="AI73" s="26">
        <v>3.6</v>
      </c>
      <c r="AJ73" s="26">
        <v>0</v>
      </c>
      <c r="AK73" s="26">
        <v>0</v>
      </c>
      <c r="AL73" s="26">
        <v>0</v>
      </c>
      <c r="AM73" s="26">
        <v>16.760000000000002</v>
      </c>
      <c r="AN73" s="26">
        <v>15.88</v>
      </c>
      <c r="AO73" s="26">
        <v>2.65</v>
      </c>
      <c r="AP73" s="26">
        <v>9.6999999999999993</v>
      </c>
      <c r="AQ73" s="26">
        <v>2.65</v>
      </c>
      <c r="AR73" s="26">
        <v>7.94</v>
      </c>
      <c r="AS73" s="26">
        <v>14.99</v>
      </c>
      <c r="AT73" s="26">
        <v>8.82</v>
      </c>
      <c r="AU73" s="26">
        <v>68.8</v>
      </c>
      <c r="AV73" s="26">
        <v>6.17</v>
      </c>
      <c r="AW73" s="26">
        <v>12.35</v>
      </c>
      <c r="AX73" s="26">
        <v>37.04</v>
      </c>
      <c r="AY73" s="26">
        <v>0</v>
      </c>
      <c r="AZ73" s="26">
        <v>11.47</v>
      </c>
      <c r="BA73" s="26">
        <v>14.11</v>
      </c>
      <c r="BB73" s="26">
        <v>5.29</v>
      </c>
      <c r="BC73" s="26">
        <v>4.41</v>
      </c>
      <c r="BD73" s="26">
        <v>0</v>
      </c>
      <c r="BE73" s="26">
        <v>0</v>
      </c>
      <c r="BF73" s="26">
        <v>0</v>
      </c>
      <c r="BG73" s="26">
        <v>0</v>
      </c>
      <c r="BH73" s="26">
        <v>0</v>
      </c>
      <c r="BI73" s="26">
        <v>0</v>
      </c>
      <c r="BJ73" s="26">
        <v>0</v>
      </c>
      <c r="BK73" s="26">
        <v>0</v>
      </c>
      <c r="BL73" s="26">
        <v>0</v>
      </c>
      <c r="BM73" s="26">
        <v>0</v>
      </c>
      <c r="BN73" s="26">
        <v>0</v>
      </c>
      <c r="BO73" s="26">
        <v>0</v>
      </c>
      <c r="BP73" s="26">
        <v>0</v>
      </c>
      <c r="BQ73" s="26">
        <v>0</v>
      </c>
      <c r="BR73" s="26">
        <v>0</v>
      </c>
      <c r="BS73" s="26">
        <v>0</v>
      </c>
      <c r="BT73" s="26">
        <v>0</v>
      </c>
      <c r="BU73" s="26">
        <v>0</v>
      </c>
      <c r="BV73" s="26">
        <v>0</v>
      </c>
      <c r="BW73" s="26">
        <v>0</v>
      </c>
      <c r="BX73" s="26">
        <v>0</v>
      </c>
      <c r="BY73" s="26">
        <v>0</v>
      </c>
      <c r="BZ73" s="26">
        <v>0</v>
      </c>
      <c r="CA73" s="26">
        <v>0</v>
      </c>
      <c r="CB73" s="26">
        <v>287.68</v>
      </c>
      <c r="CD73" s="26">
        <v>4.05</v>
      </c>
      <c r="CF73" s="26">
        <v>0</v>
      </c>
      <c r="CG73" s="26">
        <v>0</v>
      </c>
      <c r="CH73" s="26">
        <v>0</v>
      </c>
      <c r="CI73" s="26">
        <v>0</v>
      </c>
      <c r="CJ73" s="26">
        <v>0</v>
      </c>
      <c r="CK73" s="26">
        <v>0</v>
      </c>
      <c r="CL73" s="26">
        <v>0</v>
      </c>
      <c r="CM73" s="26">
        <v>0</v>
      </c>
      <c r="CN73" s="26">
        <v>0</v>
      </c>
      <c r="CO73" s="26">
        <v>10</v>
      </c>
      <c r="CP73" s="26">
        <v>0</v>
      </c>
    </row>
    <row r="74" spans="1:94" s="26" customFormat="1" x14ac:dyDescent="0.25">
      <c r="A74" s="26" t="str">
        <f>"-"</f>
        <v>-</v>
      </c>
      <c r="B74" s="27" t="s">
        <v>95</v>
      </c>
      <c r="C74" s="26" t="str">
        <f>"31"</f>
        <v>31</v>
      </c>
      <c r="D74" s="26">
        <v>2.0499999999999998</v>
      </c>
      <c r="E74" s="26">
        <v>0</v>
      </c>
      <c r="F74" s="26">
        <v>0.2</v>
      </c>
      <c r="G74" s="26">
        <v>0.2</v>
      </c>
      <c r="H74" s="26">
        <v>14.54</v>
      </c>
      <c r="I74" s="26">
        <v>69.409309999999991</v>
      </c>
      <c r="J74" s="26">
        <v>0</v>
      </c>
      <c r="K74" s="26">
        <v>0</v>
      </c>
      <c r="L74" s="26">
        <v>0</v>
      </c>
      <c r="M74" s="26">
        <v>0</v>
      </c>
      <c r="N74" s="26">
        <v>0.34</v>
      </c>
      <c r="O74" s="26">
        <v>14.14</v>
      </c>
      <c r="P74" s="26">
        <v>0.06</v>
      </c>
      <c r="Q74" s="26">
        <v>0</v>
      </c>
      <c r="R74" s="26">
        <v>0</v>
      </c>
      <c r="S74" s="26">
        <v>0</v>
      </c>
      <c r="T74" s="26">
        <v>0.56000000000000005</v>
      </c>
      <c r="U74" s="26">
        <v>0</v>
      </c>
      <c r="V74" s="26">
        <v>0</v>
      </c>
      <c r="W74" s="26">
        <v>0</v>
      </c>
      <c r="X74" s="26">
        <v>0</v>
      </c>
      <c r="Y74" s="26">
        <v>0</v>
      </c>
      <c r="Z74" s="26">
        <v>0</v>
      </c>
      <c r="AA74" s="26">
        <v>0</v>
      </c>
      <c r="AB74" s="26">
        <v>0</v>
      </c>
      <c r="AC74" s="26">
        <v>0</v>
      </c>
      <c r="AD74" s="26">
        <v>0</v>
      </c>
      <c r="AE74" s="26">
        <v>0</v>
      </c>
      <c r="AF74" s="26">
        <v>0</v>
      </c>
      <c r="AG74" s="26">
        <v>0</v>
      </c>
      <c r="AH74" s="26">
        <v>0</v>
      </c>
      <c r="AI74" s="26">
        <v>0</v>
      </c>
      <c r="AJ74" s="26">
        <v>0</v>
      </c>
      <c r="AK74" s="26">
        <v>0</v>
      </c>
      <c r="AL74" s="26">
        <v>0</v>
      </c>
      <c r="AM74" s="26">
        <v>157.77000000000001</v>
      </c>
      <c r="AN74" s="26">
        <v>52.32</v>
      </c>
      <c r="AO74" s="26">
        <v>31.02</v>
      </c>
      <c r="AP74" s="26">
        <v>62.03</v>
      </c>
      <c r="AQ74" s="26">
        <v>23.46</v>
      </c>
      <c r="AR74" s="26">
        <v>112.2</v>
      </c>
      <c r="AS74" s="26">
        <v>69.58</v>
      </c>
      <c r="AT74" s="26">
        <v>97.09</v>
      </c>
      <c r="AU74" s="26">
        <v>80.099999999999994</v>
      </c>
      <c r="AV74" s="26">
        <v>42.07</v>
      </c>
      <c r="AW74" s="26">
        <v>74.44</v>
      </c>
      <c r="AX74" s="26">
        <v>622.47</v>
      </c>
      <c r="AY74" s="26">
        <v>0</v>
      </c>
      <c r="AZ74" s="26">
        <v>202.81</v>
      </c>
      <c r="BA74" s="26">
        <v>88.19</v>
      </c>
      <c r="BB74" s="26">
        <v>58.52</v>
      </c>
      <c r="BC74" s="26">
        <v>46.39</v>
      </c>
      <c r="BD74" s="26">
        <v>0</v>
      </c>
      <c r="BE74" s="26">
        <v>0</v>
      </c>
      <c r="BF74" s="26">
        <v>0</v>
      </c>
      <c r="BG74" s="26">
        <v>0</v>
      </c>
      <c r="BH74" s="26">
        <v>0</v>
      </c>
      <c r="BI74" s="26">
        <v>0</v>
      </c>
      <c r="BJ74" s="26">
        <v>0</v>
      </c>
      <c r="BK74" s="26">
        <v>0.02</v>
      </c>
      <c r="BL74" s="26">
        <v>0</v>
      </c>
      <c r="BM74" s="26">
        <v>0</v>
      </c>
      <c r="BN74" s="26">
        <v>0</v>
      </c>
      <c r="BO74" s="26">
        <v>0</v>
      </c>
      <c r="BP74" s="26">
        <v>0</v>
      </c>
      <c r="BQ74" s="26">
        <v>0</v>
      </c>
      <c r="BR74" s="26">
        <v>0</v>
      </c>
      <c r="BS74" s="26">
        <v>0.02</v>
      </c>
      <c r="BT74" s="26">
        <v>0</v>
      </c>
      <c r="BU74" s="26">
        <v>0</v>
      </c>
      <c r="BV74" s="26">
        <v>0.09</v>
      </c>
      <c r="BW74" s="26">
        <v>0</v>
      </c>
      <c r="BX74" s="26">
        <v>0</v>
      </c>
      <c r="BY74" s="26">
        <v>0</v>
      </c>
      <c r="BZ74" s="26">
        <v>0</v>
      </c>
      <c r="CA74" s="26">
        <v>0</v>
      </c>
      <c r="CB74" s="26">
        <v>12.12</v>
      </c>
      <c r="CD74" s="26">
        <v>0</v>
      </c>
      <c r="CF74" s="26">
        <v>0</v>
      </c>
      <c r="CG74" s="26">
        <v>0</v>
      </c>
      <c r="CH74" s="26">
        <v>0</v>
      </c>
      <c r="CI74" s="26">
        <v>0</v>
      </c>
      <c r="CJ74" s="26">
        <v>0</v>
      </c>
      <c r="CK74" s="26">
        <v>0</v>
      </c>
      <c r="CL74" s="26">
        <v>0</v>
      </c>
      <c r="CM74" s="26">
        <v>0</v>
      </c>
      <c r="CN74" s="26">
        <v>0</v>
      </c>
      <c r="CO74" s="26">
        <v>0</v>
      </c>
      <c r="CP74" s="26">
        <v>0</v>
      </c>
    </row>
    <row r="75" spans="1:94" s="24" customFormat="1" ht="47.25" x14ac:dyDescent="0.25">
      <c r="A75" s="24" t="str">
        <f>"8/1"</f>
        <v>8/1</v>
      </c>
      <c r="B75" s="25" t="s">
        <v>128</v>
      </c>
      <c r="C75" s="24" t="str">
        <f>"100"</f>
        <v>100</v>
      </c>
      <c r="D75" s="24">
        <v>1.32</v>
      </c>
      <c r="E75" s="24">
        <v>0</v>
      </c>
      <c r="F75" s="24">
        <v>5.97</v>
      </c>
      <c r="G75" s="24">
        <v>5.97</v>
      </c>
      <c r="H75" s="24">
        <v>5.1100000000000003</v>
      </c>
      <c r="I75" s="24">
        <v>76.338275999999993</v>
      </c>
      <c r="J75" s="24">
        <v>0.75</v>
      </c>
      <c r="K75" s="24">
        <v>3.9</v>
      </c>
      <c r="L75" s="24">
        <v>0</v>
      </c>
      <c r="M75" s="24">
        <v>0</v>
      </c>
      <c r="N75" s="24">
        <v>3.5</v>
      </c>
      <c r="O75" s="24">
        <v>0.09</v>
      </c>
      <c r="P75" s="24">
        <v>1.51</v>
      </c>
      <c r="Q75" s="24">
        <v>0</v>
      </c>
      <c r="R75" s="24">
        <v>0</v>
      </c>
      <c r="S75" s="24">
        <v>0.21</v>
      </c>
      <c r="T75" s="24">
        <v>1.07</v>
      </c>
      <c r="U75" s="24">
        <v>199.99</v>
      </c>
      <c r="V75" s="24">
        <v>223.43</v>
      </c>
      <c r="W75" s="24">
        <v>37.69</v>
      </c>
      <c r="X75" s="24">
        <v>14.18</v>
      </c>
      <c r="Y75" s="24">
        <v>32.71</v>
      </c>
      <c r="Z75" s="24">
        <v>0.56999999999999995</v>
      </c>
      <c r="AA75" s="24">
        <v>0</v>
      </c>
      <c r="AB75" s="24">
        <v>31.75</v>
      </c>
      <c r="AC75" s="24">
        <v>5.2</v>
      </c>
      <c r="AD75" s="24">
        <v>2.73</v>
      </c>
      <c r="AE75" s="24">
        <v>0.03</v>
      </c>
      <c r="AF75" s="24">
        <v>0.04</v>
      </c>
      <c r="AG75" s="24">
        <v>0.48</v>
      </c>
      <c r="AH75" s="24">
        <v>0.64</v>
      </c>
      <c r="AI75" s="24">
        <v>29.79</v>
      </c>
      <c r="AJ75" s="24">
        <v>0</v>
      </c>
      <c r="AK75" s="24">
        <v>0</v>
      </c>
      <c r="AL75" s="24">
        <v>0</v>
      </c>
      <c r="AM75" s="24">
        <v>47.63</v>
      </c>
      <c r="AN75" s="24">
        <v>44.53</v>
      </c>
      <c r="AO75" s="24">
        <v>14.94</v>
      </c>
      <c r="AP75" s="24">
        <v>33.46</v>
      </c>
      <c r="AQ75" s="24">
        <v>7.55</v>
      </c>
      <c r="AR75" s="24">
        <v>38.590000000000003</v>
      </c>
      <c r="AS75" s="24">
        <v>50.41</v>
      </c>
      <c r="AT75" s="24">
        <v>64.97</v>
      </c>
      <c r="AU75" s="24">
        <v>118.8</v>
      </c>
      <c r="AV75" s="24">
        <v>19.8</v>
      </c>
      <c r="AW75" s="24">
        <v>36.97</v>
      </c>
      <c r="AX75" s="24">
        <v>208.35</v>
      </c>
      <c r="AY75" s="24">
        <v>0</v>
      </c>
      <c r="AZ75" s="24">
        <v>40.36</v>
      </c>
      <c r="BA75" s="24">
        <v>43.69</v>
      </c>
      <c r="BB75" s="24">
        <v>36.4</v>
      </c>
      <c r="BC75" s="24">
        <v>14.09</v>
      </c>
      <c r="BD75" s="24">
        <v>0</v>
      </c>
      <c r="BE75" s="24">
        <v>0</v>
      </c>
      <c r="BF75" s="24">
        <v>0</v>
      </c>
      <c r="BG75" s="24">
        <v>0</v>
      </c>
      <c r="BH75" s="24">
        <v>0</v>
      </c>
      <c r="BI75" s="24">
        <v>0</v>
      </c>
      <c r="BJ75" s="24">
        <v>0</v>
      </c>
      <c r="BK75" s="24">
        <v>0.36</v>
      </c>
      <c r="BL75" s="24">
        <v>0</v>
      </c>
      <c r="BM75" s="24">
        <v>0.24</v>
      </c>
      <c r="BN75" s="24">
        <v>0.02</v>
      </c>
      <c r="BO75" s="24">
        <v>0.04</v>
      </c>
      <c r="BP75" s="24">
        <v>0</v>
      </c>
      <c r="BQ75" s="24">
        <v>0</v>
      </c>
      <c r="BR75" s="24">
        <v>0</v>
      </c>
      <c r="BS75" s="24">
        <v>1.39</v>
      </c>
      <c r="BT75" s="24">
        <v>0</v>
      </c>
      <c r="BU75" s="24">
        <v>0</v>
      </c>
      <c r="BV75" s="24">
        <v>3.47</v>
      </c>
      <c r="BW75" s="24">
        <v>0</v>
      </c>
      <c r="BX75" s="24">
        <v>0</v>
      </c>
      <c r="BY75" s="24">
        <v>0</v>
      </c>
      <c r="BZ75" s="24">
        <v>0</v>
      </c>
      <c r="CA75" s="24">
        <v>0</v>
      </c>
      <c r="CB75" s="24">
        <v>86.55</v>
      </c>
      <c r="CD75" s="24">
        <v>5.29</v>
      </c>
      <c r="CF75" s="24">
        <v>0</v>
      </c>
      <c r="CG75" s="24">
        <v>0</v>
      </c>
      <c r="CH75" s="24">
        <v>0</v>
      </c>
      <c r="CI75" s="24">
        <v>0</v>
      </c>
      <c r="CJ75" s="24">
        <v>0</v>
      </c>
      <c r="CK75" s="24">
        <v>0</v>
      </c>
      <c r="CL75" s="24">
        <v>0</v>
      </c>
      <c r="CM75" s="24">
        <v>0</v>
      </c>
      <c r="CN75" s="24">
        <v>0</v>
      </c>
      <c r="CO75" s="24">
        <v>0</v>
      </c>
      <c r="CP75" s="24">
        <v>0.5</v>
      </c>
    </row>
    <row r="76" spans="1:94" s="28" customFormat="1" x14ac:dyDescent="0.25">
      <c r="B76" s="29" t="s">
        <v>97</v>
      </c>
      <c r="C76" s="28">
        <v>611</v>
      </c>
      <c r="D76" s="28">
        <v>24.77</v>
      </c>
      <c r="E76" s="28">
        <v>15.65</v>
      </c>
      <c r="F76" s="28">
        <v>30.38</v>
      </c>
      <c r="G76" s="28">
        <v>7.96</v>
      </c>
      <c r="H76" s="28">
        <v>68.89</v>
      </c>
      <c r="I76" s="28">
        <v>634.22</v>
      </c>
      <c r="J76" s="28">
        <v>10.41</v>
      </c>
      <c r="K76" s="28">
        <v>4.16</v>
      </c>
      <c r="L76" s="28">
        <v>0</v>
      </c>
      <c r="M76" s="28">
        <v>0</v>
      </c>
      <c r="N76" s="28">
        <v>22.76</v>
      </c>
      <c r="O76" s="28">
        <v>38.14</v>
      </c>
      <c r="P76" s="28">
        <v>8</v>
      </c>
      <c r="Q76" s="28">
        <v>0</v>
      </c>
      <c r="R76" s="28">
        <v>0</v>
      </c>
      <c r="S76" s="28">
        <v>0.95</v>
      </c>
      <c r="T76" s="28">
        <v>4.21</v>
      </c>
      <c r="U76" s="28">
        <v>460.12</v>
      </c>
      <c r="V76" s="28">
        <v>799.31</v>
      </c>
      <c r="W76" s="28">
        <v>78.459999999999994</v>
      </c>
      <c r="X76" s="28">
        <v>121.55</v>
      </c>
      <c r="Y76" s="28">
        <v>293.75</v>
      </c>
      <c r="Z76" s="28">
        <v>6.65</v>
      </c>
      <c r="AA76" s="28">
        <v>71.349999999999994</v>
      </c>
      <c r="AB76" s="28">
        <v>794.64</v>
      </c>
      <c r="AC76" s="28">
        <v>270.54000000000002</v>
      </c>
      <c r="AD76" s="28">
        <v>3.84</v>
      </c>
      <c r="AE76" s="28">
        <v>0.26</v>
      </c>
      <c r="AF76" s="28">
        <v>0.25</v>
      </c>
      <c r="AG76" s="28">
        <v>7.61</v>
      </c>
      <c r="AH76" s="28">
        <v>14.96</v>
      </c>
      <c r="AI76" s="28">
        <v>34.15</v>
      </c>
      <c r="AJ76" s="28">
        <v>0</v>
      </c>
      <c r="AK76" s="28">
        <v>7.66</v>
      </c>
      <c r="AL76" s="28">
        <v>7</v>
      </c>
      <c r="AM76" s="28">
        <v>555.69000000000005</v>
      </c>
      <c r="AN76" s="28">
        <v>349.44</v>
      </c>
      <c r="AO76" s="28">
        <v>189.42</v>
      </c>
      <c r="AP76" s="28">
        <v>285.54000000000002</v>
      </c>
      <c r="AQ76" s="28">
        <v>116.83</v>
      </c>
      <c r="AR76" s="28">
        <v>421.42</v>
      </c>
      <c r="AS76" s="28">
        <v>392.98</v>
      </c>
      <c r="AT76" s="28">
        <v>660.65</v>
      </c>
      <c r="AU76" s="28">
        <v>759.59</v>
      </c>
      <c r="AV76" s="28">
        <v>202.59</v>
      </c>
      <c r="AW76" s="28">
        <v>439.6</v>
      </c>
      <c r="AX76" s="28">
        <v>1876.62</v>
      </c>
      <c r="AY76" s="28">
        <v>0</v>
      </c>
      <c r="AZ76" s="28">
        <v>478.18</v>
      </c>
      <c r="BA76" s="28">
        <v>416.22</v>
      </c>
      <c r="BB76" s="28">
        <v>292.01</v>
      </c>
      <c r="BC76" s="28">
        <v>209.46</v>
      </c>
      <c r="BD76" s="28">
        <v>0.28999999999999998</v>
      </c>
      <c r="BE76" s="28">
        <v>0.13</v>
      </c>
      <c r="BF76" s="28">
        <v>7.0000000000000007E-2</v>
      </c>
      <c r="BG76" s="28">
        <v>0.16</v>
      </c>
      <c r="BH76" s="28">
        <v>0.19</v>
      </c>
      <c r="BI76" s="28">
        <v>0.86</v>
      </c>
      <c r="BJ76" s="28">
        <v>0</v>
      </c>
      <c r="BK76" s="28">
        <v>3.01</v>
      </c>
      <c r="BL76" s="28">
        <v>0</v>
      </c>
      <c r="BM76" s="28">
        <v>1</v>
      </c>
      <c r="BN76" s="28">
        <v>0.02</v>
      </c>
      <c r="BO76" s="28">
        <v>0.04</v>
      </c>
      <c r="BP76" s="28">
        <v>0</v>
      </c>
      <c r="BQ76" s="28">
        <v>0.17</v>
      </c>
      <c r="BR76" s="28">
        <v>0.26</v>
      </c>
      <c r="BS76" s="28">
        <v>3.82</v>
      </c>
      <c r="BT76" s="28">
        <v>0.01</v>
      </c>
      <c r="BU76" s="28">
        <v>0</v>
      </c>
      <c r="BV76" s="28">
        <v>4.12</v>
      </c>
      <c r="BW76" s="28">
        <v>0.06</v>
      </c>
      <c r="BX76" s="28">
        <v>0</v>
      </c>
      <c r="BY76" s="28">
        <v>0</v>
      </c>
      <c r="BZ76" s="28">
        <v>0</v>
      </c>
      <c r="CA76" s="28">
        <v>0</v>
      </c>
      <c r="CB76" s="28">
        <v>617.54</v>
      </c>
      <c r="CC76" s="28">
        <f>$I$76/$I$77*100</f>
        <v>100</v>
      </c>
      <c r="CD76" s="28">
        <v>203.79</v>
      </c>
      <c r="CF76" s="28">
        <v>0</v>
      </c>
      <c r="CG76" s="28">
        <v>0</v>
      </c>
      <c r="CH76" s="28">
        <v>0</v>
      </c>
      <c r="CI76" s="28">
        <v>0</v>
      </c>
      <c r="CJ76" s="28">
        <v>0</v>
      </c>
      <c r="CK76" s="28">
        <v>0</v>
      </c>
      <c r="CL76" s="28">
        <v>0</v>
      </c>
      <c r="CM76" s="28">
        <v>0</v>
      </c>
      <c r="CN76" s="28">
        <v>0</v>
      </c>
      <c r="CO76" s="28">
        <v>10</v>
      </c>
      <c r="CP76" s="28">
        <v>0.95</v>
      </c>
    </row>
    <row r="77" spans="1:94" s="28" customFormat="1" x14ac:dyDescent="0.25">
      <c r="B77" s="29" t="s">
        <v>98</v>
      </c>
      <c r="D77" s="28">
        <v>24.77</v>
      </c>
      <c r="E77" s="28">
        <v>15.65</v>
      </c>
      <c r="F77" s="28">
        <v>30.38</v>
      </c>
      <c r="G77" s="28">
        <v>7.96</v>
      </c>
      <c r="H77" s="28">
        <v>68.89</v>
      </c>
      <c r="I77" s="28">
        <v>634.22</v>
      </c>
      <c r="J77" s="28">
        <v>10.41</v>
      </c>
      <c r="K77" s="28">
        <v>4.16</v>
      </c>
      <c r="L77" s="28">
        <v>0</v>
      </c>
      <c r="M77" s="28">
        <v>0</v>
      </c>
      <c r="N77" s="28">
        <v>22.76</v>
      </c>
      <c r="O77" s="28">
        <v>38.14</v>
      </c>
      <c r="P77" s="28">
        <v>8</v>
      </c>
      <c r="Q77" s="28">
        <v>0</v>
      </c>
      <c r="R77" s="28">
        <v>0</v>
      </c>
      <c r="S77" s="28">
        <v>0.95</v>
      </c>
      <c r="T77" s="28">
        <v>4.21</v>
      </c>
      <c r="U77" s="28">
        <v>460.12</v>
      </c>
      <c r="V77" s="28">
        <v>799.31</v>
      </c>
      <c r="W77" s="28">
        <v>78.459999999999994</v>
      </c>
      <c r="X77" s="28">
        <v>121.55</v>
      </c>
      <c r="Y77" s="28">
        <v>293.75</v>
      </c>
      <c r="Z77" s="28">
        <v>6.65</v>
      </c>
      <c r="AA77" s="28">
        <v>71.349999999999994</v>
      </c>
      <c r="AB77" s="28">
        <v>794.64</v>
      </c>
      <c r="AC77" s="28">
        <v>270.54000000000002</v>
      </c>
      <c r="AD77" s="28">
        <v>3.84</v>
      </c>
      <c r="AE77" s="28">
        <v>0.26</v>
      </c>
      <c r="AF77" s="28">
        <v>0.25</v>
      </c>
      <c r="AG77" s="28">
        <v>7.61</v>
      </c>
      <c r="AH77" s="28">
        <v>14.96</v>
      </c>
      <c r="AI77" s="28">
        <v>34.15</v>
      </c>
      <c r="AJ77" s="28">
        <v>0</v>
      </c>
      <c r="AK77" s="28">
        <v>7.66</v>
      </c>
      <c r="AL77" s="28">
        <v>7</v>
      </c>
      <c r="AM77" s="28">
        <v>555.69000000000005</v>
      </c>
      <c r="AN77" s="28">
        <v>349.44</v>
      </c>
      <c r="AO77" s="28">
        <v>189.42</v>
      </c>
      <c r="AP77" s="28">
        <v>285.54000000000002</v>
      </c>
      <c r="AQ77" s="28">
        <v>116.83</v>
      </c>
      <c r="AR77" s="28">
        <v>421.42</v>
      </c>
      <c r="AS77" s="28">
        <v>392.98</v>
      </c>
      <c r="AT77" s="28">
        <v>660.65</v>
      </c>
      <c r="AU77" s="28">
        <v>759.59</v>
      </c>
      <c r="AV77" s="28">
        <v>202.59</v>
      </c>
      <c r="AW77" s="28">
        <v>439.6</v>
      </c>
      <c r="AX77" s="28">
        <v>1876.62</v>
      </c>
      <c r="AY77" s="28">
        <v>0</v>
      </c>
      <c r="AZ77" s="28">
        <v>478.18</v>
      </c>
      <c r="BA77" s="28">
        <v>416.22</v>
      </c>
      <c r="BB77" s="28">
        <v>292.01</v>
      </c>
      <c r="BC77" s="28">
        <v>209.46</v>
      </c>
      <c r="BD77" s="28">
        <v>0.28999999999999998</v>
      </c>
      <c r="BE77" s="28">
        <v>0.13</v>
      </c>
      <c r="BF77" s="28">
        <v>7.0000000000000007E-2</v>
      </c>
      <c r="BG77" s="28">
        <v>0.16</v>
      </c>
      <c r="BH77" s="28">
        <v>0.19</v>
      </c>
      <c r="BI77" s="28">
        <v>0.86</v>
      </c>
      <c r="BJ77" s="28">
        <v>0</v>
      </c>
      <c r="BK77" s="28">
        <v>3.01</v>
      </c>
      <c r="BL77" s="28">
        <v>0</v>
      </c>
      <c r="BM77" s="28">
        <v>1</v>
      </c>
      <c r="BN77" s="28">
        <v>0.02</v>
      </c>
      <c r="BO77" s="28">
        <v>0.04</v>
      </c>
      <c r="BP77" s="28">
        <v>0</v>
      </c>
      <c r="BQ77" s="28">
        <v>0.17</v>
      </c>
      <c r="BR77" s="28">
        <v>0.26</v>
      </c>
      <c r="BS77" s="28">
        <v>3.82</v>
      </c>
      <c r="BT77" s="28">
        <v>0.01</v>
      </c>
      <c r="BU77" s="28">
        <v>0</v>
      </c>
      <c r="BV77" s="28">
        <v>4.12</v>
      </c>
      <c r="BW77" s="28">
        <v>0.06</v>
      </c>
      <c r="BX77" s="28">
        <v>0</v>
      </c>
      <c r="BY77" s="28">
        <v>0</v>
      </c>
      <c r="BZ77" s="28">
        <v>0</v>
      </c>
      <c r="CA77" s="28">
        <v>0</v>
      </c>
      <c r="CB77" s="28">
        <v>617.54</v>
      </c>
      <c r="CD77" s="28">
        <v>203.79</v>
      </c>
      <c r="CF77" s="28">
        <v>0</v>
      </c>
      <c r="CG77" s="28">
        <v>0</v>
      </c>
      <c r="CH77" s="28">
        <v>0</v>
      </c>
      <c r="CI77" s="28">
        <v>0</v>
      </c>
      <c r="CJ77" s="28">
        <v>0</v>
      </c>
      <c r="CK77" s="28">
        <v>0</v>
      </c>
      <c r="CL77" s="28">
        <v>0</v>
      </c>
      <c r="CM77" s="28">
        <v>0</v>
      </c>
      <c r="CN77" s="28">
        <v>0</v>
      </c>
      <c r="CO77" s="28">
        <v>10</v>
      </c>
      <c r="CP77" s="28">
        <v>0.95</v>
      </c>
    </row>
    <row r="78" spans="1:94" x14ac:dyDescent="0.25">
      <c r="B78" s="23" t="s">
        <v>129</v>
      </c>
    </row>
    <row r="79" spans="1:94" x14ac:dyDescent="0.25">
      <c r="B79" s="23" t="s">
        <v>90</v>
      </c>
    </row>
    <row r="80" spans="1:94" s="26" customFormat="1" ht="47.25" x14ac:dyDescent="0.25">
      <c r="A80" s="26" t="str">
        <f>"16/4"</f>
        <v>16/4</v>
      </c>
      <c r="B80" s="27" t="s">
        <v>130</v>
      </c>
      <c r="C80" s="26" t="str">
        <f>"250"</f>
        <v>250</v>
      </c>
      <c r="D80" s="26">
        <v>8.17</v>
      </c>
      <c r="E80" s="26">
        <v>2.94</v>
      </c>
      <c r="F80" s="26">
        <v>7.46</v>
      </c>
      <c r="G80" s="26">
        <v>1.65</v>
      </c>
      <c r="H80" s="26">
        <v>40.68</v>
      </c>
      <c r="I80" s="26">
        <v>260.55579</v>
      </c>
      <c r="J80" s="26">
        <v>4.51</v>
      </c>
      <c r="K80" s="26">
        <v>0.11</v>
      </c>
      <c r="L80" s="26">
        <v>0</v>
      </c>
      <c r="M80" s="26">
        <v>0</v>
      </c>
      <c r="N80" s="26">
        <v>9.65</v>
      </c>
      <c r="O80" s="26">
        <v>29.39</v>
      </c>
      <c r="P80" s="26">
        <v>1.64</v>
      </c>
      <c r="Q80" s="26">
        <v>0</v>
      </c>
      <c r="R80" s="26">
        <v>0</v>
      </c>
      <c r="S80" s="26">
        <v>0.1</v>
      </c>
      <c r="T80" s="26">
        <v>1.95</v>
      </c>
      <c r="U80" s="26">
        <v>297.74</v>
      </c>
      <c r="V80" s="26">
        <v>222.82</v>
      </c>
      <c r="W80" s="26">
        <v>120.69</v>
      </c>
      <c r="X80" s="26">
        <v>48.4</v>
      </c>
      <c r="Y80" s="26">
        <v>181.37</v>
      </c>
      <c r="Z80" s="26">
        <v>1.3</v>
      </c>
      <c r="AA80" s="26">
        <v>24</v>
      </c>
      <c r="AB80" s="26">
        <v>28</v>
      </c>
      <c r="AC80" s="26">
        <v>46</v>
      </c>
      <c r="AD80" s="26">
        <v>0.2</v>
      </c>
      <c r="AE80" s="26">
        <v>0.18</v>
      </c>
      <c r="AF80" s="26">
        <v>0.14000000000000001</v>
      </c>
      <c r="AG80" s="26">
        <v>0.72</v>
      </c>
      <c r="AH80" s="26">
        <v>3.11</v>
      </c>
      <c r="AI80" s="26">
        <v>0.52</v>
      </c>
      <c r="AJ80" s="26">
        <v>0</v>
      </c>
      <c r="AK80" s="26">
        <v>155.19</v>
      </c>
      <c r="AL80" s="26">
        <v>153.27000000000001</v>
      </c>
      <c r="AM80" s="26">
        <v>983.99</v>
      </c>
      <c r="AN80" s="26">
        <v>346.16</v>
      </c>
      <c r="AO80" s="26">
        <v>209.48</v>
      </c>
      <c r="AP80" s="26">
        <v>312.41000000000003</v>
      </c>
      <c r="AQ80" s="26">
        <v>127.04</v>
      </c>
      <c r="AR80" s="26">
        <v>411.81</v>
      </c>
      <c r="AS80" s="26">
        <v>506.94</v>
      </c>
      <c r="AT80" s="26">
        <v>200.97</v>
      </c>
      <c r="AU80" s="26">
        <v>308.18</v>
      </c>
      <c r="AV80" s="26">
        <v>123.85</v>
      </c>
      <c r="AW80" s="26">
        <v>142.13</v>
      </c>
      <c r="AX80" s="26">
        <v>1050.07</v>
      </c>
      <c r="AY80" s="26">
        <v>0</v>
      </c>
      <c r="AZ80" s="26">
        <v>382.96</v>
      </c>
      <c r="BA80" s="26">
        <v>331.54</v>
      </c>
      <c r="BB80" s="26">
        <v>367.63</v>
      </c>
      <c r="BC80" s="26">
        <v>109.51</v>
      </c>
      <c r="BD80" s="26">
        <v>0.12</v>
      </c>
      <c r="BE80" s="26">
        <v>0.05</v>
      </c>
      <c r="BF80" s="26">
        <v>0.03</v>
      </c>
      <c r="BG80" s="26">
        <v>7.0000000000000007E-2</v>
      </c>
      <c r="BH80" s="26">
        <v>0.08</v>
      </c>
      <c r="BI80" s="26">
        <v>0.35</v>
      </c>
      <c r="BJ80" s="26">
        <v>0</v>
      </c>
      <c r="BK80" s="26">
        <v>1.08</v>
      </c>
      <c r="BL80" s="26">
        <v>0</v>
      </c>
      <c r="BM80" s="26">
        <v>0.32</v>
      </c>
      <c r="BN80" s="26">
        <v>0.01</v>
      </c>
      <c r="BO80" s="26">
        <v>0</v>
      </c>
      <c r="BP80" s="26">
        <v>0</v>
      </c>
      <c r="BQ80" s="26">
        <v>7.0000000000000007E-2</v>
      </c>
      <c r="BR80" s="26">
        <v>0.11</v>
      </c>
      <c r="BS80" s="26">
        <v>1.02</v>
      </c>
      <c r="BT80" s="26">
        <v>0</v>
      </c>
      <c r="BU80" s="26">
        <v>0</v>
      </c>
      <c r="BV80" s="26">
        <v>0.96</v>
      </c>
      <c r="BW80" s="26">
        <v>0.02</v>
      </c>
      <c r="BX80" s="26">
        <v>0</v>
      </c>
      <c r="BY80" s="26">
        <v>0</v>
      </c>
      <c r="BZ80" s="26">
        <v>0</v>
      </c>
      <c r="CA80" s="26">
        <v>0</v>
      </c>
      <c r="CB80" s="26">
        <v>206.66</v>
      </c>
      <c r="CD80" s="26">
        <v>28.67</v>
      </c>
      <c r="CF80" s="26">
        <v>0</v>
      </c>
      <c r="CG80" s="26">
        <v>0</v>
      </c>
      <c r="CH80" s="26">
        <v>0</v>
      </c>
      <c r="CI80" s="26">
        <v>0</v>
      </c>
      <c r="CJ80" s="26">
        <v>0</v>
      </c>
      <c r="CK80" s="26">
        <v>0</v>
      </c>
      <c r="CL80" s="26">
        <v>0</v>
      </c>
      <c r="CM80" s="26">
        <v>0</v>
      </c>
      <c r="CN80" s="26">
        <v>0</v>
      </c>
      <c r="CO80" s="26">
        <v>5</v>
      </c>
      <c r="CP80" s="26">
        <v>0.63</v>
      </c>
    </row>
    <row r="81" spans="1:94" s="26" customFormat="1" x14ac:dyDescent="0.25">
      <c r="A81" s="26" t="str">
        <f>"1/13"</f>
        <v>1/13</v>
      </c>
      <c r="B81" s="27" t="s">
        <v>101</v>
      </c>
      <c r="C81" s="26" t="str">
        <f>"65"</f>
        <v>65</v>
      </c>
      <c r="D81" s="26">
        <v>3.92</v>
      </c>
      <c r="E81" s="26">
        <v>0.12</v>
      </c>
      <c r="F81" s="26">
        <v>11.33</v>
      </c>
      <c r="G81" s="26">
        <v>0.45</v>
      </c>
      <c r="H81" s="26">
        <v>23.65</v>
      </c>
      <c r="I81" s="26">
        <v>214.11599999999999</v>
      </c>
      <c r="J81" s="26">
        <v>7.07</v>
      </c>
      <c r="K81" s="26">
        <v>0.33</v>
      </c>
      <c r="L81" s="26">
        <v>0</v>
      </c>
      <c r="M81" s="26">
        <v>0</v>
      </c>
      <c r="N81" s="26">
        <v>0.75</v>
      </c>
      <c r="O81" s="26">
        <v>22.8</v>
      </c>
      <c r="P81" s="26">
        <v>0.1</v>
      </c>
      <c r="Q81" s="26">
        <v>0</v>
      </c>
      <c r="R81" s="26">
        <v>0</v>
      </c>
      <c r="S81" s="26">
        <v>0</v>
      </c>
      <c r="T81" s="26">
        <v>1.1100000000000001</v>
      </c>
      <c r="U81" s="26">
        <v>2.25</v>
      </c>
      <c r="V81" s="26">
        <v>4.5</v>
      </c>
      <c r="W81" s="26">
        <v>3.6</v>
      </c>
      <c r="X81" s="26">
        <v>0</v>
      </c>
      <c r="Y81" s="26">
        <v>4.5</v>
      </c>
      <c r="Z81" s="26">
        <v>0.03</v>
      </c>
      <c r="AA81" s="26">
        <v>60</v>
      </c>
      <c r="AB81" s="26">
        <v>45</v>
      </c>
      <c r="AC81" s="26">
        <v>67.5</v>
      </c>
      <c r="AD81" s="26">
        <v>0.15</v>
      </c>
      <c r="AE81" s="26">
        <v>0</v>
      </c>
      <c r="AF81" s="26">
        <v>0.02</v>
      </c>
      <c r="AG81" s="26">
        <v>0.02</v>
      </c>
      <c r="AH81" s="26">
        <v>0.03</v>
      </c>
      <c r="AI81" s="26">
        <v>0</v>
      </c>
      <c r="AJ81" s="26">
        <v>0</v>
      </c>
      <c r="AK81" s="26">
        <v>189.8</v>
      </c>
      <c r="AL81" s="26">
        <v>197.15</v>
      </c>
      <c r="AM81" s="26">
        <v>303.89999999999998</v>
      </c>
      <c r="AN81" s="26">
        <v>103.75</v>
      </c>
      <c r="AO81" s="26">
        <v>60.05</v>
      </c>
      <c r="AP81" s="26">
        <v>122.05</v>
      </c>
      <c r="AQ81" s="26">
        <v>49.95</v>
      </c>
      <c r="AR81" s="26">
        <v>214.3</v>
      </c>
      <c r="AS81" s="26">
        <v>134.4</v>
      </c>
      <c r="AT81" s="26">
        <v>183.9</v>
      </c>
      <c r="AU81" s="26">
        <v>157.05000000000001</v>
      </c>
      <c r="AV81" s="26">
        <v>83.25</v>
      </c>
      <c r="AW81" s="26">
        <v>141.6</v>
      </c>
      <c r="AX81" s="26">
        <v>1175.3</v>
      </c>
      <c r="AY81" s="26">
        <v>0</v>
      </c>
      <c r="AZ81" s="26">
        <v>383.2</v>
      </c>
      <c r="BA81" s="26">
        <v>171.6</v>
      </c>
      <c r="BB81" s="26">
        <v>114.8</v>
      </c>
      <c r="BC81" s="26">
        <v>87.5</v>
      </c>
      <c r="BD81" s="26">
        <v>0.4</v>
      </c>
      <c r="BE81" s="26">
        <v>0.18</v>
      </c>
      <c r="BF81" s="26">
        <v>0.1</v>
      </c>
      <c r="BG81" s="26">
        <v>0.23</v>
      </c>
      <c r="BH81" s="26">
        <v>0.26</v>
      </c>
      <c r="BI81" s="26">
        <v>1.19</v>
      </c>
      <c r="BJ81" s="26">
        <v>0</v>
      </c>
      <c r="BK81" s="26">
        <v>3.37</v>
      </c>
      <c r="BL81" s="26">
        <v>0</v>
      </c>
      <c r="BM81" s="26">
        <v>1.03</v>
      </c>
      <c r="BN81" s="26">
        <v>0</v>
      </c>
      <c r="BO81" s="26">
        <v>0</v>
      </c>
      <c r="BP81" s="26">
        <v>0</v>
      </c>
      <c r="BQ81" s="26">
        <v>0.23</v>
      </c>
      <c r="BR81" s="26">
        <v>0.35</v>
      </c>
      <c r="BS81" s="26">
        <v>2.75</v>
      </c>
      <c r="BT81" s="26">
        <v>0</v>
      </c>
      <c r="BU81" s="26">
        <v>0</v>
      </c>
      <c r="BV81" s="26">
        <v>0.33</v>
      </c>
      <c r="BW81" s="26">
        <v>0.02</v>
      </c>
      <c r="BX81" s="26">
        <v>0</v>
      </c>
      <c r="BY81" s="26">
        <v>0</v>
      </c>
      <c r="BZ81" s="26">
        <v>0</v>
      </c>
      <c r="CA81" s="26">
        <v>0</v>
      </c>
      <c r="CB81" s="26">
        <v>23.3</v>
      </c>
      <c r="CD81" s="26">
        <v>67.5</v>
      </c>
      <c r="CF81" s="26">
        <v>0</v>
      </c>
      <c r="CG81" s="26">
        <v>0</v>
      </c>
      <c r="CH81" s="26">
        <v>0</v>
      </c>
      <c r="CI81" s="26">
        <v>0</v>
      </c>
      <c r="CJ81" s="26">
        <v>0</v>
      </c>
      <c r="CK81" s="26">
        <v>0</v>
      </c>
      <c r="CL81" s="26">
        <v>0</v>
      </c>
      <c r="CM81" s="26">
        <v>0</v>
      </c>
      <c r="CN81" s="26">
        <v>0</v>
      </c>
      <c r="CO81" s="26">
        <v>0</v>
      </c>
      <c r="CP81" s="26">
        <v>0</v>
      </c>
    </row>
    <row r="82" spans="1:94" s="26" customFormat="1" ht="31.5" x14ac:dyDescent="0.25">
      <c r="A82" s="26" t="str">
        <f>"32/10"</f>
        <v>32/10</v>
      </c>
      <c r="B82" s="27" t="s">
        <v>102</v>
      </c>
      <c r="C82" s="26" t="str">
        <f>"200"</f>
        <v>200</v>
      </c>
      <c r="D82" s="26">
        <v>2.84</v>
      </c>
      <c r="E82" s="26">
        <v>2.84</v>
      </c>
      <c r="F82" s="26">
        <v>3.19</v>
      </c>
      <c r="G82" s="26">
        <v>0</v>
      </c>
      <c r="H82" s="26">
        <v>14.83</v>
      </c>
      <c r="I82" s="26">
        <v>95.887190399999994</v>
      </c>
      <c r="J82" s="26">
        <v>2</v>
      </c>
      <c r="K82" s="26">
        <v>0</v>
      </c>
      <c r="L82" s="26">
        <v>0</v>
      </c>
      <c r="M82" s="26">
        <v>0</v>
      </c>
      <c r="N82" s="26">
        <v>14.39</v>
      </c>
      <c r="O82" s="26">
        <v>0</v>
      </c>
      <c r="P82" s="26">
        <v>0.44</v>
      </c>
      <c r="Q82" s="26">
        <v>0</v>
      </c>
      <c r="R82" s="26">
        <v>0</v>
      </c>
      <c r="S82" s="26">
        <v>0.1</v>
      </c>
      <c r="T82" s="26">
        <v>0.71</v>
      </c>
      <c r="U82" s="26">
        <v>49.6</v>
      </c>
      <c r="V82" s="26">
        <v>144.84</v>
      </c>
      <c r="W82" s="26">
        <v>116.69</v>
      </c>
      <c r="X82" s="26">
        <v>13.3</v>
      </c>
      <c r="Y82" s="26">
        <v>83.7</v>
      </c>
      <c r="Z82" s="26">
        <v>0.13</v>
      </c>
      <c r="AA82" s="26">
        <v>20</v>
      </c>
      <c r="AB82" s="26">
        <v>9</v>
      </c>
      <c r="AC82" s="26">
        <v>22</v>
      </c>
      <c r="AD82" s="26">
        <v>0</v>
      </c>
      <c r="AE82" s="26">
        <v>0.03</v>
      </c>
      <c r="AF82" s="26">
        <v>0.14000000000000001</v>
      </c>
      <c r="AG82" s="26">
        <v>0.09</v>
      </c>
      <c r="AH82" s="26">
        <v>0.8</v>
      </c>
      <c r="AI82" s="26">
        <v>0.52</v>
      </c>
      <c r="AJ82" s="26">
        <v>0</v>
      </c>
      <c r="AK82" s="26">
        <v>159.74</v>
      </c>
      <c r="AL82" s="26">
        <v>157.78</v>
      </c>
      <c r="AM82" s="26">
        <v>270.48</v>
      </c>
      <c r="AN82" s="26">
        <v>217.56</v>
      </c>
      <c r="AO82" s="26">
        <v>72.52</v>
      </c>
      <c r="AP82" s="26">
        <v>127.4</v>
      </c>
      <c r="AQ82" s="26">
        <v>42.14</v>
      </c>
      <c r="AR82" s="26">
        <v>143.08000000000001</v>
      </c>
      <c r="AS82" s="26">
        <v>0</v>
      </c>
      <c r="AT82" s="26">
        <v>0</v>
      </c>
      <c r="AU82" s="26">
        <v>0</v>
      </c>
      <c r="AV82" s="26">
        <v>0</v>
      </c>
      <c r="AW82" s="26">
        <v>0</v>
      </c>
      <c r="AX82" s="26">
        <v>0</v>
      </c>
      <c r="AY82" s="26">
        <v>0</v>
      </c>
      <c r="AZ82" s="26">
        <v>0</v>
      </c>
      <c r="BA82" s="26">
        <v>0</v>
      </c>
      <c r="BB82" s="26">
        <v>180.32</v>
      </c>
      <c r="BC82" s="26">
        <v>25.48</v>
      </c>
      <c r="BD82" s="26">
        <v>0</v>
      </c>
      <c r="BE82" s="26">
        <v>0</v>
      </c>
      <c r="BF82" s="26">
        <v>0</v>
      </c>
      <c r="BG82" s="26">
        <v>0</v>
      </c>
      <c r="BH82" s="26">
        <v>0</v>
      </c>
      <c r="BI82" s="26">
        <v>0</v>
      </c>
      <c r="BJ82" s="26">
        <v>0</v>
      </c>
      <c r="BK82" s="26">
        <v>0</v>
      </c>
      <c r="BL82" s="26">
        <v>0</v>
      </c>
      <c r="BM82" s="26">
        <v>0</v>
      </c>
      <c r="BN82" s="26">
        <v>0</v>
      </c>
      <c r="BO82" s="26">
        <v>0</v>
      </c>
      <c r="BP82" s="26">
        <v>0</v>
      </c>
      <c r="BQ82" s="26">
        <v>0</v>
      </c>
      <c r="BR82" s="26">
        <v>0</v>
      </c>
      <c r="BS82" s="26">
        <v>0</v>
      </c>
      <c r="BT82" s="26">
        <v>0</v>
      </c>
      <c r="BU82" s="26">
        <v>0</v>
      </c>
      <c r="BV82" s="26">
        <v>0</v>
      </c>
      <c r="BW82" s="26">
        <v>0</v>
      </c>
      <c r="BX82" s="26">
        <v>0</v>
      </c>
      <c r="BY82" s="26">
        <v>0</v>
      </c>
      <c r="BZ82" s="26">
        <v>0</v>
      </c>
      <c r="CA82" s="26">
        <v>0</v>
      </c>
      <c r="CB82" s="26">
        <v>198.41</v>
      </c>
      <c r="CD82" s="26">
        <v>21.5</v>
      </c>
      <c r="CF82" s="26">
        <v>0</v>
      </c>
      <c r="CG82" s="26">
        <v>0</v>
      </c>
      <c r="CH82" s="26">
        <v>0</v>
      </c>
      <c r="CI82" s="26">
        <v>0</v>
      </c>
      <c r="CJ82" s="26">
        <v>0</v>
      </c>
      <c r="CK82" s="26">
        <v>0</v>
      </c>
      <c r="CL82" s="26">
        <v>0</v>
      </c>
      <c r="CM82" s="26">
        <v>0</v>
      </c>
      <c r="CN82" s="26">
        <v>0</v>
      </c>
      <c r="CO82" s="26">
        <v>10</v>
      </c>
      <c r="CP82" s="26">
        <v>0</v>
      </c>
    </row>
    <row r="83" spans="1:94" s="24" customFormat="1" x14ac:dyDescent="0.25">
      <c r="A83" s="24" t="str">
        <f>"-"</f>
        <v>-</v>
      </c>
      <c r="B83" s="25" t="s">
        <v>95</v>
      </c>
      <c r="C83" s="24" t="str">
        <f>"50"</f>
        <v>50</v>
      </c>
      <c r="D83" s="24">
        <v>3.31</v>
      </c>
      <c r="E83" s="24">
        <v>0</v>
      </c>
      <c r="F83" s="24">
        <v>0.33</v>
      </c>
      <c r="G83" s="24">
        <v>0.33</v>
      </c>
      <c r="H83" s="24">
        <v>23.45</v>
      </c>
      <c r="I83" s="24">
        <v>111.95049999999999</v>
      </c>
      <c r="J83" s="24">
        <v>0</v>
      </c>
      <c r="K83" s="24">
        <v>0</v>
      </c>
      <c r="L83" s="24">
        <v>0</v>
      </c>
      <c r="M83" s="24">
        <v>0</v>
      </c>
      <c r="N83" s="24">
        <v>0.55000000000000004</v>
      </c>
      <c r="O83" s="24">
        <v>22.8</v>
      </c>
      <c r="P83" s="24">
        <v>0.1</v>
      </c>
      <c r="Q83" s="24">
        <v>0</v>
      </c>
      <c r="R83" s="24">
        <v>0</v>
      </c>
      <c r="S83" s="24">
        <v>0</v>
      </c>
      <c r="T83" s="24">
        <v>0.9</v>
      </c>
      <c r="U83" s="24">
        <v>0</v>
      </c>
      <c r="V83" s="24">
        <v>0</v>
      </c>
      <c r="W83" s="24">
        <v>0</v>
      </c>
      <c r="X83" s="24">
        <v>0</v>
      </c>
      <c r="Y83" s="24">
        <v>0</v>
      </c>
      <c r="Z83" s="24">
        <v>0</v>
      </c>
      <c r="AA83" s="24">
        <v>0</v>
      </c>
      <c r="AB83" s="24">
        <v>0</v>
      </c>
      <c r="AC83" s="24">
        <v>0</v>
      </c>
      <c r="AD83" s="24">
        <v>0</v>
      </c>
      <c r="AE83" s="24">
        <v>0</v>
      </c>
      <c r="AF83" s="24">
        <v>0</v>
      </c>
      <c r="AG83" s="24">
        <v>0</v>
      </c>
      <c r="AH83" s="24">
        <v>0</v>
      </c>
      <c r="AI83" s="24">
        <v>0</v>
      </c>
      <c r="AJ83" s="24">
        <v>0</v>
      </c>
      <c r="AK83" s="24">
        <v>0</v>
      </c>
      <c r="AL83" s="24">
        <v>0</v>
      </c>
      <c r="AM83" s="24">
        <v>254.48</v>
      </c>
      <c r="AN83" s="24">
        <v>84.39</v>
      </c>
      <c r="AO83" s="24">
        <v>50.03</v>
      </c>
      <c r="AP83" s="24">
        <v>100.05</v>
      </c>
      <c r="AQ83" s="24">
        <v>37.85</v>
      </c>
      <c r="AR83" s="24">
        <v>180.96</v>
      </c>
      <c r="AS83" s="24">
        <v>112.23</v>
      </c>
      <c r="AT83" s="24">
        <v>156.6</v>
      </c>
      <c r="AU83" s="24">
        <v>129.19999999999999</v>
      </c>
      <c r="AV83" s="24">
        <v>67.86</v>
      </c>
      <c r="AW83" s="24">
        <v>120.06</v>
      </c>
      <c r="AX83" s="24">
        <v>1003.98</v>
      </c>
      <c r="AY83" s="24">
        <v>0</v>
      </c>
      <c r="AZ83" s="24">
        <v>327.12</v>
      </c>
      <c r="BA83" s="24">
        <v>142.25</v>
      </c>
      <c r="BB83" s="24">
        <v>94.4</v>
      </c>
      <c r="BC83" s="24">
        <v>74.819999999999993</v>
      </c>
      <c r="BD83" s="24">
        <v>0</v>
      </c>
      <c r="BE83" s="24">
        <v>0</v>
      </c>
      <c r="BF83" s="24">
        <v>0</v>
      </c>
      <c r="BG83" s="24">
        <v>0</v>
      </c>
      <c r="BH83" s="24">
        <v>0</v>
      </c>
      <c r="BI83" s="24">
        <v>0</v>
      </c>
      <c r="BJ83" s="24">
        <v>0</v>
      </c>
      <c r="BK83" s="24">
        <v>0.04</v>
      </c>
      <c r="BL83" s="24">
        <v>0</v>
      </c>
      <c r="BM83" s="24">
        <v>0</v>
      </c>
      <c r="BN83" s="24">
        <v>0</v>
      </c>
      <c r="BO83" s="24">
        <v>0</v>
      </c>
      <c r="BP83" s="24">
        <v>0</v>
      </c>
      <c r="BQ83" s="24">
        <v>0</v>
      </c>
      <c r="BR83" s="24">
        <v>0</v>
      </c>
      <c r="BS83" s="24">
        <v>0.03</v>
      </c>
      <c r="BT83" s="24">
        <v>0</v>
      </c>
      <c r="BU83" s="24">
        <v>0</v>
      </c>
      <c r="BV83" s="24">
        <v>0.14000000000000001</v>
      </c>
      <c r="BW83" s="24">
        <v>0.01</v>
      </c>
      <c r="BX83" s="24">
        <v>0</v>
      </c>
      <c r="BY83" s="24">
        <v>0</v>
      </c>
      <c r="BZ83" s="24">
        <v>0</v>
      </c>
      <c r="CA83" s="24">
        <v>0</v>
      </c>
      <c r="CB83" s="24">
        <v>19.55</v>
      </c>
      <c r="CD83" s="24">
        <v>0</v>
      </c>
      <c r="CF83" s="24">
        <v>0</v>
      </c>
      <c r="CG83" s="24">
        <v>0</v>
      </c>
      <c r="CH83" s="24">
        <v>0</v>
      </c>
      <c r="CI83" s="24">
        <v>0</v>
      </c>
      <c r="CJ83" s="24">
        <v>0</v>
      </c>
      <c r="CK83" s="24">
        <v>0</v>
      </c>
      <c r="CL83" s="24">
        <v>0</v>
      </c>
      <c r="CM83" s="24">
        <v>0</v>
      </c>
      <c r="CN83" s="24">
        <v>0</v>
      </c>
      <c r="CO83" s="24">
        <v>0</v>
      </c>
      <c r="CP83" s="24">
        <v>0</v>
      </c>
    </row>
    <row r="84" spans="1:94" s="28" customFormat="1" x14ac:dyDescent="0.25">
      <c r="B84" s="29" t="s">
        <v>97</v>
      </c>
      <c r="C84" s="28">
        <v>565</v>
      </c>
      <c r="D84" s="28">
        <v>18.239999999999998</v>
      </c>
      <c r="E84" s="28">
        <v>5.9</v>
      </c>
      <c r="F84" s="28">
        <v>22.3</v>
      </c>
      <c r="G84" s="28">
        <v>2.4300000000000002</v>
      </c>
      <c r="H84" s="28">
        <v>102.61</v>
      </c>
      <c r="I84" s="28">
        <v>682.51</v>
      </c>
      <c r="J84" s="28">
        <v>13.57</v>
      </c>
      <c r="K84" s="28">
        <v>0.44</v>
      </c>
      <c r="L84" s="28">
        <v>0</v>
      </c>
      <c r="M84" s="28">
        <v>0</v>
      </c>
      <c r="N84" s="28">
        <v>25.33</v>
      </c>
      <c r="O84" s="28">
        <v>74.989999999999995</v>
      </c>
      <c r="P84" s="28">
        <v>2.2799999999999998</v>
      </c>
      <c r="Q84" s="28">
        <v>0</v>
      </c>
      <c r="R84" s="28">
        <v>0</v>
      </c>
      <c r="S84" s="28">
        <v>0.2</v>
      </c>
      <c r="T84" s="28">
        <v>4.67</v>
      </c>
      <c r="U84" s="28">
        <v>349.59</v>
      </c>
      <c r="V84" s="28">
        <v>372.16</v>
      </c>
      <c r="W84" s="28">
        <v>240.98</v>
      </c>
      <c r="X84" s="28">
        <v>61.7</v>
      </c>
      <c r="Y84" s="28">
        <v>269.57</v>
      </c>
      <c r="Z84" s="28">
        <v>1.46</v>
      </c>
      <c r="AA84" s="28">
        <v>104</v>
      </c>
      <c r="AB84" s="28">
        <v>82</v>
      </c>
      <c r="AC84" s="28">
        <v>135.5</v>
      </c>
      <c r="AD84" s="28">
        <v>0.35</v>
      </c>
      <c r="AE84" s="28">
        <v>0.22</v>
      </c>
      <c r="AF84" s="28">
        <v>0.28999999999999998</v>
      </c>
      <c r="AG84" s="28">
        <v>0.82</v>
      </c>
      <c r="AH84" s="28">
        <v>3.94</v>
      </c>
      <c r="AI84" s="28">
        <v>1.04</v>
      </c>
      <c r="AJ84" s="28">
        <v>0</v>
      </c>
      <c r="AK84" s="28">
        <v>504.73</v>
      </c>
      <c r="AL84" s="28">
        <v>508.2</v>
      </c>
      <c r="AM84" s="28">
        <v>1812.85</v>
      </c>
      <c r="AN84" s="28">
        <v>751.86</v>
      </c>
      <c r="AO84" s="28">
        <v>392.07</v>
      </c>
      <c r="AP84" s="28">
        <v>661.91</v>
      </c>
      <c r="AQ84" s="28">
        <v>256.98</v>
      </c>
      <c r="AR84" s="28">
        <v>950.15</v>
      </c>
      <c r="AS84" s="28">
        <v>753.57</v>
      </c>
      <c r="AT84" s="28">
        <v>541.47</v>
      </c>
      <c r="AU84" s="28">
        <v>594.41999999999996</v>
      </c>
      <c r="AV84" s="28">
        <v>274.95999999999998</v>
      </c>
      <c r="AW84" s="28">
        <v>403.79</v>
      </c>
      <c r="AX84" s="28">
        <v>3229.35</v>
      </c>
      <c r="AY84" s="28">
        <v>0</v>
      </c>
      <c r="AZ84" s="28">
        <v>1093.28</v>
      </c>
      <c r="BA84" s="28">
        <v>645.38</v>
      </c>
      <c r="BB84" s="28">
        <v>757.15</v>
      </c>
      <c r="BC84" s="28">
        <v>297.31</v>
      </c>
      <c r="BD84" s="28">
        <v>0.52</v>
      </c>
      <c r="BE84" s="28">
        <v>0.24</v>
      </c>
      <c r="BF84" s="28">
        <v>0.13</v>
      </c>
      <c r="BG84" s="28">
        <v>0.28999999999999998</v>
      </c>
      <c r="BH84" s="28">
        <v>0.33</v>
      </c>
      <c r="BI84" s="28">
        <v>1.54</v>
      </c>
      <c r="BJ84" s="28">
        <v>0</v>
      </c>
      <c r="BK84" s="28">
        <v>4.4800000000000004</v>
      </c>
      <c r="BL84" s="28">
        <v>0</v>
      </c>
      <c r="BM84" s="28">
        <v>1.35</v>
      </c>
      <c r="BN84" s="28">
        <v>0.01</v>
      </c>
      <c r="BO84" s="28">
        <v>0</v>
      </c>
      <c r="BP84" s="28">
        <v>0</v>
      </c>
      <c r="BQ84" s="28">
        <v>0.3</v>
      </c>
      <c r="BR84" s="28">
        <v>0.46</v>
      </c>
      <c r="BS84" s="28">
        <v>3.8</v>
      </c>
      <c r="BT84" s="28">
        <v>0</v>
      </c>
      <c r="BU84" s="28">
        <v>0</v>
      </c>
      <c r="BV84" s="28">
        <v>1.43</v>
      </c>
      <c r="BW84" s="28">
        <v>0.04</v>
      </c>
      <c r="BX84" s="28">
        <v>0</v>
      </c>
      <c r="BY84" s="28">
        <v>0</v>
      </c>
      <c r="BZ84" s="28">
        <v>0</v>
      </c>
      <c r="CA84" s="28">
        <v>0</v>
      </c>
      <c r="CB84" s="28">
        <v>447.92</v>
      </c>
      <c r="CC84" s="28">
        <f>$I$84/$I$85*100</f>
        <v>100</v>
      </c>
      <c r="CD84" s="28">
        <v>117.67</v>
      </c>
      <c r="CF84" s="28">
        <v>0</v>
      </c>
      <c r="CG84" s="28">
        <v>0</v>
      </c>
      <c r="CH84" s="28">
        <v>0</v>
      </c>
      <c r="CI84" s="28">
        <v>0</v>
      </c>
      <c r="CJ84" s="28">
        <v>0</v>
      </c>
      <c r="CK84" s="28">
        <v>0</v>
      </c>
      <c r="CL84" s="28">
        <v>0</v>
      </c>
      <c r="CM84" s="28">
        <v>0</v>
      </c>
      <c r="CN84" s="28">
        <v>0</v>
      </c>
      <c r="CO84" s="28">
        <v>15</v>
      </c>
      <c r="CP84" s="28">
        <v>0.63</v>
      </c>
    </row>
    <row r="85" spans="1:94" s="28" customFormat="1" x14ac:dyDescent="0.25">
      <c r="B85" s="29" t="s">
        <v>98</v>
      </c>
      <c r="D85" s="28">
        <v>18.239999999999998</v>
      </c>
      <c r="E85" s="28">
        <v>5.9</v>
      </c>
      <c r="F85" s="28">
        <v>22.3</v>
      </c>
      <c r="G85" s="28">
        <v>2.4300000000000002</v>
      </c>
      <c r="H85" s="28">
        <v>102.61</v>
      </c>
      <c r="I85" s="28">
        <v>682.51</v>
      </c>
      <c r="J85" s="28">
        <v>13.57</v>
      </c>
      <c r="K85" s="28">
        <v>0.44</v>
      </c>
      <c r="L85" s="28">
        <v>0</v>
      </c>
      <c r="M85" s="28">
        <v>0</v>
      </c>
      <c r="N85" s="28">
        <v>25.33</v>
      </c>
      <c r="O85" s="28">
        <v>74.989999999999995</v>
      </c>
      <c r="P85" s="28">
        <v>2.2799999999999998</v>
      </c>
      <c r="Q85" s="28">
        <v>0</v>
      </c>
      <c r="R85" s="28">
        <v>0</v>
      </c>
      <c r="S85" s="28">
        <v>0.2</v>
      </c>
      <c r="T85" s="28">
        <v>4.67</v>
      </c>
      <c r="U85" s="28">
        <v>349.59</v>
      </c>
      <c r="V85" s="28">
        <v>372.16</v>
      </c>
      <c r="W85" s="28">
        <v>240.98</v>
      </c>
      <c r="X85" s="28">
        <v>61.7</v>
      </c>
      <c r="Y85" s="28">
        <v>269.57</v>
      </c>
      <c r="Z85" s="28">
        <v>1.46</v>
      </c>
      <c r="AA85" s="28">
        <v>104</v>
      </c>
      <c r="AB85" s="28">
        <v>82</v>
      </c>
      <c r="AC85" s="28">
        <v>135.5</v>
      </c>
      <c r="AD85" s="28">
        <v>0.35</v>
      </c>
      <c r="AE85" s="28">
        <v>0.22</v>
      </c>
      <c r="AF85" s="28">
        <v>0.28999999999999998</v>
      </c>
      <c r="AG85" s="28">
        <v>0.82</v>
      </c>
      <c r="AH85" s="28">
        <v>3.94</v>
      </c>
      <c r="AI85" s="28">
        <v>1.04</v>
      </c>
      <c r="AJ85" s="28">
        <v>0</v>
      </c>
      <c r="AK85" s="28">
        <v>504.73</v>
      </c>
      <c r="AL85" s="28">
        <v>508.2</v>
      </c>
      <c r="AM85" s="28">
        <v>1812.85</v>
      </c>
      <c r="AN85" s="28">
        <v>751.86</v>
      </c>
      <c r="AO85" s="28">
        <v>392.07</v>
      </c>
      <c r="AP85" s="28">
        <v>661.91</v>
      </c>
      <c r="AQ85" s="28">
        <v>256.98</v>
      </c>
      <c r="AR85" s="28">
        <v>950.15</v>
      </c>
      <c r="AS85" s="28">
        <v>753.57</v>
      </c>
      <c r="AT85" s="28">
        <v>541.47</v>
      </c>
      <c r="AU85" s="28">
        <v>594.41999999999996</v>
      </c>
      <c r="AV85" s="28">
        <v>274.95999999999998</v>
      </c>
      <c r="AW85" s="28">
        <v>403.79</v>
      </c>
      <c r="AX85" s="28">
        <v>3229.35</v>
      </c>
      <c r="AY85" s="28">
        <v>0</v>
      </c>
      <c r="AZ85" s="28">
        <v>1093.28</v>
      </c>
      <c r="BA85" s="28">
        <v>645.38</v>
      </c>
      <c r="BB85" s="28">
        <v>757.15</v>
      </c>
      <c r="BC85" s="28">
        <v>297.31</v>
      </c>
      <c r="BD85" s="28">
        <v>0.52</v>
      </c>
      <c r="BE85" s="28">
        <v>0.24</v>
      </c>
      <c r="BF85" s="28">
        <v>0.13</v>
      </c>
      <c r="BG85" s="28">
        <v>0.28999999999999998</v>
      </c>
      <c r="BH85" s="28">
        <v>0.33</v>
      </c>
      <c r="BI85" s="28">
        <v>1.54</v>
      </c>
      <c r="BJ85" s="28">
        <v>0</v>
      </c>
      <c r="BK85" s="28">
        <v>4.4800000000000004</v>
      </c>
      <c r="BL85" s="28">
        <v>0</v>
      </c>
      <c r="BM85" s="28">
        <v>1.35</v>
      </c>
      <c r="BN85" s="28">
        <v>0.01</v>
      </c>
      <c r="BO85" s="28">
        <v>0</v>
      </c>
      <c r="BP85" s="28">
        <v>0</v>
      </c>
      <c r="BQ85" s="28">
        <v>0.3</v>
      </c>
      <c r="BR85" s="28">
        <v>0.46</v>
      </c>
      <c r="BS85" s="28">
        <v>3.8</v>
      </c>
      <c r="BT85" s="28">
        <v>0</v>
      </c>
      <c r="BU85" s="28">
        <v>0</v>
      </c>
      <c r="BV85" s="28">
        <v>1.43</v>
      </c>
      <c r="BW85" s="28">
        <v>0.04</v>
      </c>
      <c r="BX85" s="28">
        <v>0</v>
      </c>
      <c r="BY85" s="28">
        <v>0</v>
      </c>
      <c r="BZ85" s="28">
        <v>0</v>
      </c>
      <c r="CA85" s="28">
        <v>0</v>
      </c>
      <c r="CB85" s="28">
        <v>447.92</v>
      </c>
      <c r="CD85" s="28">
        <v>117.67</v>
      </c>
      <c r="CF85" s="28">
        <v>0</v>
      </c>
      <c r="CG85" s="28">
        <v>0</v>
      </c>
      <c r="CH85" s="28">
        <v>0</v>
      </c>
      <c r="CI85" s="28">
        <v>0</v>
      </c>
      <c r="CJ85" s="28">
        <v>0</v>
      </c>
      <c r="CK85" s="28">
        <v>0</v>
      </c>
      <c r="CL85" s="28">
        <v>0</v>
      </c>
      <c r="CM85" s="28">
        <v>0</v>
      </c>
      <c r="CN85" s="28">
        <v>0</v>
      </c>
      <c r="CO85" s="28">
        <v>15</v>
      </c>
      <c r="CP85" s="28">
        <v>0.63</v>
      </c>
    </row>
    <row r="86" spans="1:94" x14ac:dyDescent="0.25">
      <c r="B86" s="23" t="s">
        <v>131</v>
      </c>
    </row>
    <row r="87" spans="1:94" x14ac:dyDescent="0.25">
      <c r="B87" s="23" t="s">
        <v>90</v>
      </c>
    </row>
    <row r="88" spans="1:94" s="26" customFormat="1" x14ac:dyDescent="0.25">
      <c r="A88" s="26" t="str">
        <f>"54-7г-2020"</f>
        <v>54-7г-2020</v>
      </c>
      <c r="B88" s="27" t="s">
        <v>92</v>
      </c>
      <c r="C88" s="26" t="str">
        <f>"180"</f>
        <v>180</v>
      </c>
      <c r="D88" s="26">
        <v>4.79</v>
      </c>
      <c r="E88" s="26">
        <v>0.04</v>
      </c>
      <c r="F88" s="26">
        <v>7.02</v>
      </c>
      <c r="G88" s="26">
        <v>0.62</v>
      </c>
      <c r="H88" s="26">
        <v>43.39</v>
      </c>
      <c r="I88" s="26">
        <v>256.51477704000001</v>
      </c>
      <c r="J88" s="26">
        <v>4.5599999999999996</v>
      </c>
      <c r="K88" s="26">
        <v>0.2</v>
      </c>
      <c r="L88" s="26">
        <v>0</v>
      </c>
      <c r="M88" s="26">
        <v>0</v>
      </c>
      <c r="N88" s="26">
        <v>0.46</v>
      </c>
      <c r="O88" s="26">
        <v>41.24</v>
      </c>
      <c r="P88" s="26">
        <v>1.7</v>
      </c>
      <c r="Q88" s="26">
        <v>0</v>
      </c>
      <c r="R88" s="26">
        <v>0</v>
      </c>
      <c r="S88" s="26">
        <v>0</v>
      </c>
      <c r="T88" s="26">
        <v>1.05</v>
      </c>
      <c r="U88" s="26">
        <v>240.29</v>
      </c>
      <c r="V88" s="26">
        <v>55.83</v>
      </c>
      <c r="W88" s="26">
        <v>7.18</v>
      </c>
      <c r="X88" s="26">
        <v>27.15</v>
      </c>
      <c r="Y88" s="26">
        <v>82.86</v>
      </c>
      <c r="Z88" s="26">
        <v>0.56999999999999995</v>
      </c>
      <c r="AA88" s="26">
        <v>28.89</v>
      </c>
      <c r="AB88" s="26">
        <v>24.81</v>
      </c>
      <c r="AC88" s="26">
        <v>53.28</v>
      </c>
      <c r="AD88" s="26">
        <v>0.33</v>
      </c>
      <c r="AE88" s="26">
        <v>0.04</v>
      </c>
      <c r="AF88" s="26">
        <v>0.03</v>
      </c>
      <c r="AG88" s="26">
        <v>0.8</v>
      </c>
      <c r="AH88" s="26">
        <v>2.0699999999999998</v>
      </c>
      <c r="AI88" s="26">
        <v>0</v>
      </c>
      <c r="AJ88" s="26">
        <v>0</v>
      </c>
      <c r="AK88" s="26">
        <v>247.4</v>
      </c>
      <c r="AL88" s="26">
        <v>194.74</v>
      </c>
      <c r="AM88" s="26">
        <v>365.87</v>
      </c>
      <c r="AN88" s="26">
        <v>154.07</v>
      </c>
      <c r="AO88" s="26">
        <v>94.33</v>
      </c>
      <c r="AP88" s="26">
        <v>142.53</v>
      </c>
      <c r="AQ88" s="26">
        <v>60.5</v>
      </c>
      <c r="AR88" s="26">
        <v>218.19</v>
      </c>
      <c r="AS88" s="26">
        <v>229.57</v>
      </c>
      <c r="AT88" s="26">
        <v>299.22000000000003</v>
      </c>
      <c r="AU88" s="26">
        <v>318.29000000000002</v>
      </c>
      <c r="AV88" s="26">
        <v>101.02</v>
      </c>
      <c r="AW88" s="26">
        <v>188.13</v>
      </c>
      <c r="AX88" s="26">
        <v>707.99</v>
      </c>
      <c r="AY88" s="26">
        <v>0</v>
      </c>
      <c r="AZ88" s="26">
        <v>195.12</v>
      </c>
      <c r="BA88" s="26">
        <v>195.43</v>
      </c>
      <c r="BB88" s="26">
        <v>171.44</v>
      </c>
      <c r="BC88" s="26">
        <v>80.510000000000005</v>
      </c>
      <c r="BD88" s="26">
        <v>0.27</v>
      </c>
      <c r="BE88" s="26">
        <v>0.06</v>
      </c>
      <c r="BF88" s="26">
        <v>0.05</v>
      </c>
      <c r="BG88" s="26">
        <v>0.14000000000000001</v>
      </c>
      <c r="BH88" s="26">
        <v>0.17</v>
      </c>
      <c r="BI88" s="26">
        <v>0.56999999999999995</v>
      </c>
      <c r="BJ88" s="26">
        <v>0</v>
      </c>
      <c r="BK88" s="26">
        <v>1.87</v>
      </c>
      <c r="BL88" s="26">
        <v>0</v>
      </c>
      <c r="BM88" s="26">
        <v>0.56000000000000005</v>
      </c>
      <c r="BN88" s="26">
        <v>0</v>
      </c>
      <c r="BO88" s="26">
        <v>0</v>
      </c>
      <c r="BP88" s="26">
        <v>0</v>
      </c>
      <c r="BQ88" s="26">
        <v>0.06</v>
      </c>
      <c r="BR88" s="26">
        <v>0.21</v>
      </c>
      <c r="BS88" s="26">
        <v>1.81</v>
      </c>
      <c r="BT88" s="26">
        <v>0</v>
      </c>
      <c r="BU88" s="26">
        <v>0</v>
      </c>
      <c r="BV88" s="26">
        <v>0.19</v>
      </c>
      <c r="BW88" s="26">
        <v>0.01</v>
      </c>
      <c r="BX88" s="26">
        <v>0</v>
      </c>
      <c r="BY88" s="26">
        <v>0</v>
      </c>
      <c r="BZ88" s="26">
        <v>0</v>
      </c>
      <c r="CA88" s="26">
        <v>0</v>
      </c>
      <c r="CB88" s="26">
        <v>326.69</v>
      </c>
      <c r="CD88" s="26">
        <v>33.020000000000003</v>
      </c>
      <c r="CF88" s="26">
        <v>0</v>
      </c>
      <c r="CG88" s="26">
        <v>0</v>
      </c>
      <c r="CH88" s="26">
        <v>0</v>
      </c>
      <c r="CI88" s="26">
        <v>0</v>
      </c>
      <c r="CJ88" s="26">
        <v>0</v>
      </c>
      <c r="CK88" s="26">
        <v>0</v>
      </c>
      <c r="CL88" s="26">
        <v>0</v>
      </c>
      <c r="CM88" s="26">
        <v>0</v>
      </c>
      <c r="CN88" s="26">
        <v>0</v>
      </c>
      <c r="CO88" s="26">
        <v>0</v>
      </c>
      <c r="CP88" s="26">
        <v>0.6</v>
      </c>
    </row>
    <row r="89" spans="1:94" s="26" customFormat="1" ht="31.5" x14ac:dyDescent="0.25">
      <c r="A89" s="26" t="str">
        <f>"37/8"</f>
        <v>37/8</v>
      </c>
      <c r="B89" s="27" t="s">
        <v>132</v>
      </c>
      <c r="C89" s="26" t="str">
        <f>"100"</f>
        <v>100</v>
      </c>
      <c r="D89" s="26">
        <v>8.9</v>
      </c>
      <c r="E89" s="26">
        <v>7.14</v>
      </c>
      <c r="F89" s="26">
        <v>19.260000000000002</v>
      </c>
      <c r="G89" s="26">
        <v>0.22</v>
      </c>
      <c r="H89" s="26">
        <v>13.28</v>
      </c>
      <c r="I89" s="26">
        <v>260.09731103035278</v>
      </c>
      <c r="J89" s="26">
        <v>8.64</v>
      </c>
      <c r="K89" s="26">
        <v>0.12</v>
      </c>
      <c r="L89" s="26">
        <v>0</v>
      </c>
      <c r="M89" s="26">
        <v>0</v>
      </c>
      <c r="N89" s="26">
        <v>2.99</v>
      </c>
      <c r="O89" s="26">
        <v>8.99</v>
      </c>
      <c r="P89" s="26">
        <v>1.31</v>
      </c>
      <c r="Q89" s="26">
        <v>0</v>
      </c>
      <c r="R89" s="26">
        <v>0</v>
      </c>
      <c r="S89" s="26">
        <v>0.11</v>
      </c>
      <c r="T89" s="26">
        <v>1.92</v>
      </c>
      <c r="U89" s="26">
        <v>342.98</v>
      </c>
      <c r="V89" s="26">
        <v>171.12</v>
      </c>
      <c r="W89" s="26">
        <v>35.619999999999997</v>
      </c>
      <c r="X89" s="26">
        <v>22.12</v>
      </c>
      <c r="Y89" s="26">
        <v>120.17</v>
      </c>
      <c r="Z89" s="26">
        <v>1.39</v>
      </c>
      <c r="AA89" s="26">
        <v>24</v>
      </c>
      <c r="AB89" s="26">
        <v>16.41</v>
      </c>
      <c r="AC89" s="26">
        <v>26.93</v>
      </c>
      <c r="AD89" s="26">
        <v>0.54</v>
      </c>
      <c r="AE89" s="26">
        <v>0.28000000000000003</v>
      </c>
      <c r="AF89" s="26">
        <v>0.11</v>
      </c>
      <c r="AG89" s="26">
        <v>1.56</v>
      </c>
      <c r="AH89" s="26">
        <v>3.67</v>
      </c>
      <c r="AI89" s="26">
        <v>2.54</v>
      </c>
      <c r="AJ89" s="26">
        <v>0</v>
      </c>
      <c r="AK89" s="26">
        <v>426.92</v>
      </c>
      <c r="AL89" s="26">
        <v>367.75</v>
      </c>
      <c r="AM89" s="26">
        <v>567.02</v>
      </c>
      <c r="AN89" s="26">
        <v>620.47</v>
      </c>
      <c r="AO89" s="26">
        <v>175.5</v>
      </c>
      <c r="AP89" s="26">
        <v>335.29</v>
      </c>
      <c r="AQ89" s="26">
        <v>100.3</v>
      </c>
      <c r="AR89" s="26">
        <v>307.62</v>
      </c>
      <c r="AS89" s="26">
        <v>373.69</v>
      </c>
      <c r="AT89" s="26">
        <v>424.89</v>
      </c>
      <c r="AU89" s="26">
        <v>632.72</v>
      </c>
      <c r="AV89" s="26">
        <v>277.17</v>
      </c>
      <c r="AW89" s="26">
        <v>337.03</v>
      </c>
      <c r="AX89" s="26">
        <v>1135.3800000000001</v>
      </c>
      <c r="AY89" s="26">
        <v>79.8</v>
      </c>
      <c r="AZ89" s="26">
        <v>334.06</v>
      </c>
      <c r="BA89" s="26">
        <v>303.19</v>
      </c>
      <c r="BB89" s="26">
        <v>277.70999999999998</v>
      </c>
      <c r="BC89" s="26">
        <v>95.37</v>
      </c>
      <c r="BD89" s="26">
        <v>0.13</v>
      </c>
      <c r="BE89" s="26">
        <v>0.06</v>
      </c>
      <c r="BF89" s="26">
        <v>0.03</v>
      </c>
      <c r="BG89" s="26">
        <v>7.0000000000000007E-2</v>
      </c>
      <c r="BH89" s="26">
        <v>0.08</v>
      </c>
      <c r="BI89" s="26">
        <v>0.38</v>
      </c>
      <c r="BJ89" s="26">
        <v>0</v>
      </c>
      <c r="BK89" s="26">
        <v>1.07</v>
      </c>
      <c r="BL89" s="26">
        <v>0</v>
      </c>
      <c r="BM89" s="26">
        <v>0.33</v>
      </c>
      <c r="BN89" s="26">
        <v>0</v>
      </c>
      <c r="BO89" s="26">
        <v>0</v>
      </c>
      <c r="BP89" s="26">
        <v>0</v>
      </c>
      <c r="BQ89" s="26">
        <v>7.0000000000000007E-2</v>
      </c>
      <c r="BR89" s="26">
        <v>0.11</v>
      </c>
      <c r="BS89" s="26">
        <v>0.88</v>
      </c>
      <c r="BT89" s="26">
        <v>0</v>
      </c>
      <c r="BU89" s="26">
        <v>0</v>
      </c>
      <c r="BV89" s="26">
        <v>7.0000000000000007E-2</v>
      </c>
      <c r="BW89" s="26">
        <v>0</v>
      </c>
      <c r="BX89" s="26">
        <v>0</v>
      </c>
      <c r="BY89" s="26">
        <v>0</v>
      </c>
      <c r="BZ89" s="26">
        <v>0</v>
      </c>
      <c r="CA89" s="26">
        <v>0</v>
      </c>
      <c r="CB89" s="26">
        <v>65.67</v>
      </c>
      <c r="CD89" s="26">
        <v>26.74</v>
      </c>
      <c r="CF89" s="26">
        <v>0</v>
      </c>
      <c r="CG89" s="26">
        <v>0</v>
      </c>
      <c r="CH89" s="26">
        <v>0</v>
      </c>
      <c r="CI89" s="26">
        <v>0</v>
      </c>
      <c r="CJ89" s="26">
        <v>0</v>
      </c>
      <c r="CK89" s="26">
        <v>0</v>
      </c>
      <c r="CL89" s="26">
        <v>0</v>
      </c>
      <c r="CM89" s="26">
        <v>0</v>
      </c>
      <c r="CN89" s="26">
        <v>0</v>
      </c>
      <c r="CO89" s="26">
        <v>0</v>
      </c>
      <c r="CP89" s="26">
        <v>0.82</v>
      </c>
    </row>
    <row r="90" spans="1:94" s="26" customFormat="1" x14ac:dyDescent="0.25">
      <c r="A90" s="26" t="str">
        <f>"20"</f>
        <v>20</v>
      </c>
      <c r="B90" s="27" t="s">
        <v>133</v>
      </c>
      <c r="C90" s="26" t="str">
        <f>"200"</f>
        <v>200</v>
      </c>
      <c r="D90" s="26">
        <v>0</v>
      </c>
      <c r="E90" s="26">
        <v>0</v>
      </c>
      <c r="F90" s="26">
        <v>0</v>
      </c>
      <c r="G90" s="26">
        <v>0</v>
      </c>
      <c r="H90" s="26">
        <v>6.77</v>
      </c>
      <c r="I90" s="26">
        <v>27.75864</v>
      </c>
      <c r="J90" s="26">
        <v>0</v>
      </c>
      <c r="K90" s="26">
        <v>0</v>
      </c>
      <c r="L90" s="26">
        <v>0</v>
      </c>
      <c r="M90" s="26">
        <v>0</v>
      </c>
      <c r="N90" s="26">
        <v>0</v>
      </c>
      <c r="O90" s="26">
        <v>6.77</v>
      </c>
      <c r="P90" s="26">
        <v>0</v>
      </c>
      <c r="Q90" s="26">
        <v>0</v>
      </c>
      <c r="R90" s="26">
        <v>0</v>
      </c>
      <c r="S90" s="26">
        <v>0</v>
      </c>
      <c r="T90" s="26">
        <v>0</v>
      </c>
      <c r="U90" s="26">
        <v>7.92</v>
      </c>
      <c r="V90" s="26">
        <v>0</v>
      </c>
      <c r="W90" s="26">
        <v>0.08</v>
      </c>
      <c r="X90" s="26">
        <v>0</v>
      </c>
      <c r="Y90" s="26">
        <v>0</v>
      </c>
      <c r="Z90" s="26">
        <v>0.01</v>
      </c>
      <c r="AA90" s="26">
        <v>0</v>
      </c>
      <c r="AB90" s="26">
        <v>0</v>
      </c>
      <c r="AC90" s="26">
        <v>0</v>
      </c>
      <c r="AD90" s="26">
        <v>0</v>
      </c>
      <c r="AE90" s="26">
        <v>0</v>
      </c>
      <c r="AF90" s="26">
        <v>0</v>
      </c>
      <c r="AG90" s="26">
        <v>0</v>
      </c>
      <c r="AH90" s="26">
        <v>0</v>
      </c>
      <c r="AI90" s="26">
        <v>0</v>
      </c>
      <c r="AJ90" s="26">
        <v>0</v>
      </c>
      <c r="AK90" s="26">
        <v>0</v>
      </c>
      <c r="AL90" s="26">
        <v>0</v>
      </c>
      <c r="AM90" s="26">
        <v>0</v>
      </c>
      <c r="AN90" s="26">
        <v>0</v>
      </c>
      <c r="AO90" s="26">
        <v>0</v>
      </c>
      <c r="AP90" s="26">
        <v>0</v>
      </c>
      <c r="AQ90" s="26">
        <v>0</v>
      </c>
      <c r="AR90" s="26">
        <v>0</v>
      </c>
      <c r="AS90" s="26">
        <v>0</v>
      </c>
      <c r="AT90" s="26">
        <v>0</v>
      </c>
      <c r="AU90" s="26">
        <v>0</v>
      </c>
      <c r="AV90" s="26">
        <v>0</v>
      </c>
      <c r="AW90" s="26">
        <v>0</v>
      </c>
      <c r="AX90" s="26">
        <v>0</v>
      </c>
      <c r="AY90" s="26">
        <v>0</v>
      </c>
      <c r="AZ90" s="26">
        <v>0</v>
      </c>
      <c r="BA90" s="26">
        <v>0</v>
      </c>
      <c r="BB90" s="26">
        <v>0</v>
      </c>
      <c r="BC90" s="26">
        <v>0</v>
      </c>
      <c r="BD90" s="26">
        <v>0</v>
      </c>
      <c r="BE90" s="26">
        <v>0</v>
      </c>
      <c r="BF90" s="26">
        <v>0</v>
      </c>
      <c r="BG90" s="26">
        <v>0</v>
      </c>
      <c r="BH90" s="26">
        <v>0</v>
      </c>
      <c r="BI90" s="26">
        <v>0</v>
      </c>
      <c r="BJ90" s="26">
        <v>0</v>
      </c>
      <c r="BK90" s="26">
        <v>0</v>
      </c>
      <c r="BL90" s="26">
        <v>0</v>
      </c>
      <c r="BM90" s="26">
        <v>0</v>
      </c>
      <c r="BN90" s="26">
        <v>0</v>
      </c>
      <c r="BO90" s="26">
        <v>0</v>
      </c>
      <c r="BP90" s="26">
        <v>0</v>
      </c>
      <c r="BQ90" s="26">
        <v>0</v>
      </c>
      <c r="BR90" s="26">
        <v>0</v>
      </c>
      <c r="BS90" s="26">
        <v>0</v>
      </c>
      <c r="BT90" s="26">
        <v>0</v>
      </c>
      <c r="BU90" s="26">
        <v>0</v>
      </c>
      <c r="BV90" s="26">
        <v>0</v>
      </c>
      <c r="BW90" s="26">
        <v>0</v>
      </c>
      <c r="BX90" s="26">
        <v>0</v>
      </c>
      <c r="BY90" s="26">
        <v>0</v>
      </c>
      <c r="BZ90" s="26">
        <v>0</v>
      </c>
      <c r="CA90" s="26">
        <v>0</v>
      </c>
      <c r="CB90" s="26">
        <v>223.41</v>
      </c>
      <c r="CD90" s="26">
        <v>0</v>
      </c>
      <c r="CF90" s="26">
        <v>0</v>
      </c>
      <c r="CG90" s="26">
        <v>0</v>
      </c>
      <c r="CH90" s="26">
        <v>0</v>
      </c>
      <c r="CI90" s="26">
        <v>0</v>
      </c>
      <c r="CJ90" s="26">
        <v>0</v>
      </c>
      <c r="CK90" s="26">
        <v>0</v>
      </c>
      <c r="CL90" s="26">
        <v>0</v>
      </c>
      <c r="CM90" s="26">
        <v>0</v>
      </c>
      <c r="CN90" s="26">
        <v>0</v>
      </c>
      <c r="CO90" s="26">
        <v>0</v>
      </c>
      <c r="CP90" s="26">
        <v>0</v>
      </c>
    </row>
    <row r="91" spans="1:94" s="26" customFormat="1" x14ac:dyDescent="0.25">
      <c r="A91" s="26" t="str">
        <f>"-"</f>
        <v>-</v>
      </c>
      <c r="B91" s="27" t="s">
        <v>95</v>
      </c>
      <c r="C91" s="26" t="str">
        <f>"50"</f>
        <v>50</v>
      </c>
      <c r="D91" s="26">
        <v>3.31</v>
      </c>
      <c r="E91" s="26">
        <v>0</v>
      </c>
      <c r="F91" s="26">
        <v>0.33</v>
      </c>
      <c r="G91" s="26">
        <v>0.33</v>
      </c>
      <c r="H91" s="26">
        <v>23.45</v>
      </c>
      <c r="I91" s="26">
        <v>111.95049999999999</v>
      </c>
      <c r="J91" s="26">
        <v>0</v>
      </c>
      <c r="K91" s="26">
        <v>0</v>
      </c>
      <c r="L91" s="26">
        <v>0</v>
      </c>
      <c r="M91" s="26">
        <v>0</v>
      </c>
      <c r="N91" s="26">
        <v>0.55000000000000004</v>
      </c>
      <c r="O91" s="26">
        <v>22.8</v>
      </c>
      <c r="P91" s="26">
        <v>0.1</v>
      </c>
      <c r="Q91" s="26">
        <v>0</v>
      </c>
      <c r="R91" s="26">
        <v>0</v>
      </c>
      <c r="S91" s="26">
        <v>0</v>
      </c>
      <c r="T91" s="26">
        <v>0.9</v>
      </c>
      <c r="U91" s="26">
        <v>0</v>
      </c>
      <c r="V91" s="26">
        <v>0</v>
      </c>
      <c r="W91" s="26">
        <v>0</v>
      </c>
      <c r="X91" s="26">
        <v>0</v>
      </c>
      <c r="Y91" s="26">
        <v>0</v>
      </c>
      <c r="Z91" s="26">
        <v>0</v>
      </c>
      <c r="AA91" s="26">
        <v>0</v>
      </c>
      <c r="AB91" s="26">
        <v>0</v>
      </c>
      <c r="AC91" s="26">
        <v>0</v>
      </c>
      <c r="AD91" s="26">
        <v>0</v>
      </c>
      <c r="AE91" s="26">
        <v>0</v>
      </c>
      <c r="AF91" s="26">
        <v>0</v>
      </c>
      <c r="AG91" s="26">
        <v>0</v>
      </c>
      <c r="AH91" s="26">
        <v>0</v>
      </c>
      <c r="AI91" s="26">
        <v>0</v>
      </c>
      <c r="AJ91" s="26">
        <v>0</v>
      </c>
      <c r="AK91" s="26">
        <v>0</v>
      </c>
      <c r="AL91" s="26">
        <v>0</v>
      </c>
      <c r="AM91" s="26">
        <v>254.48</v>
      </c>
      <c r="AN91" s="26">
        <v>84.39</v>
      </c>
      <c r="AO91" s="26">
        <v>50.03</v>
      </c>
      <c r="AP91" s="26">
        <v>100.05</v>
      </c>
      <c r="AQ91" s="26">
        <v>37.85</v>
      </c>
      <c r="AR91" s="26">
        <v>180.96</v>
      </c>
      <c r="AS91" s="26">
        <v>112.23</v>
      </c>
      <c r="AT91" s="26">
        <v>156.6</v>
      </c>
      <c r="AU91" s="26">
        <v>129.19999999999999</v>
      </c>
      <c r="AV91" s="26">
        <v>67.86</v>
      </c>
      <c r="AW91" s="26">
        <v>120.06</v>
      </c>
      <c r="AX91" s="26">
        <v>1003.98</v>
      </c>
      <c r="AY91" s="26">
        <v>0</v>
      </c>
      <c r="AZ91" s="26">
        <v>327.12</v>
      </c>
      <c r="BA91" s="26">
        <v>142.25</v>
      </c>
      <c r="BB91" s="26">
        <v>94.4</v>
      </c>
      <c r="BC91" s="26">
        <v>74.819999999999993</v>
      </c>
      <c r="BD91" s="26">
        <v>0</v>
      </c>
      <c r="BE91" s="26">
        <v>0</v>
      </c>
      <c r="BF91" s="26">
        <v>0</v>
      </c>
      <c r="BG91" s="26">
        <v>0</v>
      </c>
      <c r="BH91" s="26">
        <v>0</v>
      </c>
      <c r="BI91" s="26">
        <v>0</v>
      </c>
      <c r="BJ91" s="26">
        <v>0</v>
      </c>
      <c r="BK91" s="26">
        <v>0.04</v>
      </c>
      <c r="BL91" s="26">
        <v>0</v>
      </c>
      <c r="BM91" s="26">
        <v>0</v>
      </c>
      <c r="BN91" s="26">
        <v>0</v>
      </c>
      <c r="BO91" s="26">
        <v>0</v>
      </c>
      <c r="BP91" s="26">
        <v>0</v>
      </c>
      <c r="BQ91" s="26">
        <v>0</v>
      </c>
      <c r="BR91" s="26">
        <v>0</v>
      </c>
      <c r="BS91" s="26">
        <v>0.03</v>
      </c>
      <c r="BT91" s="26">
        <v>0</v>
      </c>
      <c r="BU91" s="26">
        <v>0</v>
      </c>
      <c r="BV91" s="26">
        <v>0.14000000000000001</v>
      </c>
      <c r="BW91" s="26">
        <v>0.01</v>
      </c>
      <c r="BX91" s="26">
        <v>0</v>
      </c>
      <c r="BY91" s="26">
        <v>0</v>
      </c>
      <c r="BZ91" s="26">
        <v>0</v>
      </c>
      <c r="CA91" s="26">
        <v>0</v>
      </c>
      <c r="CB91" s="26">
        <v>19.55</v>
      </c>
      <c r="CD91" s="26">
        <v>0</v>
      </c>
      <c r="CF91" s="26">
        <v>0</v>
      </c>
      <c r="CG91" s="26">
        <v>0</v>
      </c>
      <c r="CH91" s="26">
        <v>0</v>
      </c>
      <c r="CI91" s="26">
        <v>0</v>
      </c>
      <c r="CJ91" s="26">
        <v>0</v>
      </c>
      <c r="CK91" s="26">
        <v>0</v>
      </c>
      <c r="CL91" s="26">
        <v>0</v>
      </c>
      <c r="CM91" s="26">
        <v>0</v>
      </c>
      <c r="CN91" s="26">
        <v>0</v>
      </c>
      <c r="CO91" s="26">
        <v>0</v>
      </c>
      <c r="CP91" s="26">
        <v>0</v>
      </c>
    </row>
    <row r="92" spans="1:94" s="24" customFormat="1" ht="31.5" x14ac:dyDescent="0.25">
      <c r="A92" s="24" t="str">
        <f>"1/1"</f>
        <v>1/1</v>
      </c>
      <c r="B92" s="25" t="s">
        <v>134</v>
      </c>
      <c r="C92" s="24" t="str">
        <f>"50"</f>
        <v>50</v>
      </c>
      <c r="D92" s="24">
        <v>1.18</v>
      </c>
      <c r="E92" s="24">
        <v>0</v>
      </c>
      <c r="F92" s="24">
        <v>2.2000000000000002</v>
      </c>
      <c r="G92" s="24">
        <v>2.2000000000000002</v>
      </c>
      <c r="H92" s="24">
        <v>7.35</v>
      </c>
      <c r="I92" s="24">
        <v>53.519759999999998</v>
      </c>
      <c r="J92" s="24">
        <v>0.25</v>
      </c>
      <c r="K92" s="24">
        <v>1.3</v>
      </c>
      <c r="L92" s="24">
        <v>0</v>
      </c>
      <c r="M92" s="24">
        <v>0</v>
      </c>
      <c r="N92" s="24">
        <v>2.4500000000000002</v>
      </c>
      <c r="O92" s="24">
        <v>4.7</v>
      </c>
      <c r="P92" s="24">
        <v>0.2</v>
      </c>
      <c r="Q92" s="24">
        <v>0</v>
      </c>
      <c r="R92" s="24">
        <v>0</v>
      </c>
      <c r="S92" s="24">
        <v>0</v>
      </c>
      <c r="T92" s="24">
        <v>0.64</v>
      </c>
      <c r="U92" s="24">
        <v>0</v>
      </c>
      <c r="V92" s="24">
        <v>0</v>
      </c>
      <c r="W92" s="24">
        <v>0</v>
      </c>
      <c r="X92" s="24">
        <v>0</v>
      </c>
      <c r="Y92" s="24">
        <v>0.04</v>
      </c>
      <c r="Z92" s="24">
        <v>0</v>
      </c>
      <c r="AA92" s="24">
        <v>0</v>
      </c>
      <c r="AB92" s="24">
        <v>0</v>
      </c>
      <c r="AC92" s="24">
        <v>0</v>
      </c>
      <c r="AD92" s="24">
        <v>0.88</v>
      </c>
      <c r="AE92" s="24">
        <v>0</v>
      </c>
      <c r="AF92" s="24">
        <v>0</v>
      </c>
      <c r="AG92" s="24">
        <v>0</v>
      </c>
      <c r="AH92" s="24">
        <v>0</v>
      </c>
      <c r="AI92" s="24">
        <v>0</v>
      </c>
      <c r="AJ92" s="24">
        <v>0</v>
      </c>
      <c r="AK92" s="24">
        <v>0</v>
      </c>
      <c r="AL92" s="24">
        <v>0</v>
      </c>
      <c r="AM92" s="24">
        <v>0</v>
      </c>
      <c r="AN92" s="24">
        <v>0</v>
      </c>
      <c r="AO92" s="24">
        <v>0</v>
      </c>
      <c r="AP92" s="24">
        <v>0</v>
      </c>
      <c r="AQ92" s="24">
        <v>0</v>
      </c>
      <c r="AR92" s="24">
        <v>0</v>
      </c>
      <c r="AS92" s="24">
        <v>0</v>
      </c>
      <c r="AT92" s="24">
        <v>0</v>
      </c>
      <c r="AU92" s="24">
        <v>0</v>
      </c>
      <c r="AV92" s="24">
        <v>0</v>
      </c>
      <c r="AW92" s="24">
        <v>0</v>
      </c>
      <c r="AX92" s="24">
        <v>0</v>
      </c>
      <c r="AY92" s="24">
        <v>0</v>
      </c>
      <c r="AZ92" s="24">
        <v>0</v>
      </c>
      <c r="BA92" s="24">
        <v>0</v>
      </c>
      <c r="BB92" s="24">
        <v>0</v>
      </c>
      <c r="BC92" s="24">
        <v>0</v>
      </c>
      <c r="BD92" s="24">
        <v>0</v>
      </c>
      <c r="BE92" s="24">
        <v>0</v>
      </c>
      <c r="BF92" s="24">
        <v>0</v>
      </c>
      <c r="BG92" s="24">
        <v>0</v>
      </c>
      <c r="BH92" s="24">
        <v>0</v>
      </c>
      <c r="BI92" s="24">
        <v>0</v>
      </c>
      <c r="BJ92" s="24">
        <v>0</v>
      </c>
      <c r="BK92" s="24">
        <v>0.12</v>
      </c>
      <c r="BL92" s="24">
        <v>0</v>
      </c>
      <c r="BM92" s="24">
        <v>0.08</v>
      </c>
      <c r="BN92" s="24">
        <v>0.01</v>
      </c>
      <c r="BO92" s="24">
        <v>0.01</v>
      </c>
      <c r="BP92" s="24">
        <v>0</v>
      </c>
      <c r="BQ92" s="24">
        <v>0</v>
      </c>
      <c r="BR92" s="24">
        <v>0</v>
      </c>
      <c r="BS92" s="24">
        <v>0.46</v>
      </c>
      <c r="BT92" s="24">
        <v>0</v>
      </c>
      <c r="BU92" s="24">
        <v>0</v>
      </c>
      <c r="BV92" s="24">
        <v>1.1599999999999999</v>
      </c>
      <c r="BW92" s="24">
        <v>0</v>
      </c>
      <c r="BX92" s="24">
        <v>0</v>
      </c>
      <c r="BY92" s="24">
        <v>0</v>
      </c>
      <c r="BZ92" s="24">
        <v>0</v>
      </c>
      <c r="CA92" s="24">
        <v>0</v>
      </c>
      <c r="CB92" s="24">
        <v>40.5</v>
      </c>
      <c r="CD92" s="24">
        <v>0</v>
      </c>
      <c r="CF92" s="24">
        <v>0</v>
      </c>
      <c r="CG92" s="24">
        <v>0</v>
      </c>
      <c r="CH92" s="24">
        <v>0</v>
      </c>
      <c r="CI92" s="24">
        <v>0</v>
      </c>
      <c r="CJ92" s="24">
        <v>0</v>
      </c>
      <c r="CK92" s="24">
        <v>0</v>
      </c>
      <c r="CL92" s="24">
        <v>0</v>
      </c>
      <c r="CM92" s="24">
        <v>0</v>
      </c>
      <c r="CN92" s="24">
        <v>0</v>
      </c>
      <c r="CO92" s="24">
        <v>0</v>
      </c>
      <c r="CP92" s="24">
        <v>0</v>
      </c>
    </row>
    <row r="93" spans="1:94" s="28" customFormat="1" x14ac:dyDescent="0.25">
      <c r="B93" s="29" t="s">
        <v>97</v>
      </c>
      <c r="C93" s="28">
        <v>580</v>
      </c>
      <c r="D93" s="28">
        <v>18.170000000000002</v>
      </c>
      <c r="E93" s="28">
        <v>7.18</v>
      </c>
      <c r="F93" s="28">
        <v>28.81</v>
      </c>
      <c r="G93" s="28">
        <v>3.37</v>
      </c>
      <c r="H93" s="28">
        <v>94.24</v>
      </c>
      <c r="I93" s="28">
        <v>709.84</v>
      </c>
      <c r="J93" s="28">
        <v>13.45</v>
      </c>
      <c r="K93" s="28">
        <v>1.62</v>
      </c>
      <c r="L93" s="28">
        <v>0</v>
      </c>
      <c r="M93" s="28">
        <v>0</v>
      </c>
      <c r="N93" s="28">
        <v>6.44</v>
      </c>
      <c r="O93" s="28">
        <v>84.5</v>
      </c>
      <c r="P93" s="28">
        <v>3.3</v>
      </c>
      <c r="Q93" s="28">
        <v>0</v>
      </c>
      <c r="R93" s="28">
        <v>0</v>
      </c>
      <c r="S93" s="28">
        <v>0.11</v>
      </c>
      <c r="T93" s="28">
        <v>4.51</v>
      </c>
      <c r="U93" s="28">
        <v>591.19000000000005</v>
      </c>
      <c r="V93" s="28">
        <v>226.94</v>
      </c>
      <c r="W93" s="28">
        <v>42.88</v>
      </c>
      <c r="X93" s="28">
        <v>49.27</v>
      </c>
      <c r="Y93" s="28">
        <v>203.07</v>
      </c>
      <c r="Z93" s="28">
        <v>1.97</v>
      </c>
      <c r="AA93" s="28">
        <v>52.89</v>
      </c>
      <c r="AB93" s="28">
        <v>41.22</v>
      </c>
      <c r="AC93" s="28">
        <v>80.209999999999994</v>
      </c>
      <c r="AD93" s="28">
        <v>1.75</v>
      </c>
      <c r="AE93" s="28">
        <v>0.32</v>
      </c>
      <c r="AF93" s="28">
        <v>0.13</v>
      </c>
      <c r="AG93" s="28">
        <v>2.36</v>
      </c>
      <c r="AH93" s="28">
        <v>5.74</v>
      </c>
      <c r="AI93" s="28">
        <v>2.54</v>
      </c>
      <c r="AJ93" s="28">
        <v>0</v>
      </c>
      <c r="AK93" s="28">
        <v>674.33</v>
      </c>
      <c r="AL93" s="28">
        <v>562.48</v>
      </c>
      <c r="AM93" s="28">
        <v>1187.3599999999999</v>
      </c>
      <c r="AN93" s="28">
        <v>858.93</v>
      </c>
      <c r="AO93" s="28">
        <v>319.86</v>
      </c>
      <c r="AP93" s="28">
        <v>577.87</v>
      </c>
      <c r="AQ93" s="28">
        <v>198.65</v>
      </c>
      <c r="AR93" s="28">
        <v>706.77</v>
      </c>
      <c r="AS93" s="28">
        <v>715.48</v>
      </c>
      <c r="AT93" s="28">
        <v>880.71</v>
      </c>
      <c r="AU93" s="28">
        <v>1080.2</v>
      </c>
      <c r="AV93" s="28">
        <v>446.05</v>
      </c>
      <c r="AW93" s="28">
        <v>645.21</v>
      </c>
      <c r="AX93" s="28">
        <v>2847.35</v>
      </c>
      <c r="AY93" s="28">
        <v>79.8</v>
      </c>
      <c r="AZ93" s="28">
        <v>856.3</v>
      </c>
      <c r="BA93" s="28">
        <v>640.86</v>
      </c>
      <c r="BB93" s="28">
        <v>543.54999999999995</v>
      </c>
      <c r="BC93" s="28">
        <v>250.7</v>
      </c>
      <c r="BD93" s="28">
        <v>0.4</v>
      </c>
      <c r="BE93" s="28">
        <v>0.12</v>
      </c>
      <c r="BF93" s="28">
        <v>0.08</v>
      </c>
      <c r="BG93" s="28">
        <v>0.21</v>
      </c>
      <c r="BH93" s="28">
        <v>0.26</v>
      </c>
      <c r="BI93" s="28">
        <v>0.95</v>
      </c>
      <c r="BJ93" s="28">
        <v>0</v>
      </c>
      <c r="BK93" s="28">
        <v>3.1</v>
      </c>
      <c r="BL93" s="28">
        <v>0</v>
      </c>
      <c r="BM93" s="28">
        <v>0.98</v>
      </c>
      <c r="BN93" s="28">
        <v>0.01</v>
      </c>
      <c r="BO93" s="28">
        <v>0.01</v>
      </c>
      <c r="BP93" s="28">
        <v>0</v>
      </c>
      <c r="BQ93" s="28">
        <v>0.13</v>
      </c>
      <c r="BR93" s="28">
        <v>0.32</v>
      </c>
      <c r="BS93" s="28">
        <v>3.18</v>
      </c>
      <c r="BT93" s="28">
        <v>0</v>
      </c>
      <c r="BU93" s="28">
        <v>0</v>
      </c>
      <c r="BV93" s="28">
        <v>1.55</v>
      </c>
      <c r="BW93" s="28">
        <v>0.02</v>
      </c>
      <c r="BX93" s="28">
        <v>0</v>
      </c>
      <c r="BY93" s="28">
        <v>0</v>
      </c>
      <c r="BZ93" s="28">
        <v>0</v>
      </c>
      <c r="CA93" s="28">
        <v>0</v>
      </c>
      <c r="CB93" s="28">
        <v>675.82</v>
      </c>
      <c r="CC93" s="28">
        <f>$I$93/$I$94*100</f>
        <v>100</v>
      </c>
      <c r="CD93" s="28">
        <v>59.76</v>
      </c>
      <c r="CF93" s="28">
        <v>0</v>
      </c>
      <c r="CG93" s="28">
        <v>0</v>
      </c>
      <c r="CH93" s="28">
        <v>0</v>
      </c>
      <c r="CI93" s="28">
        <v>0</v>
      </c>
      <c r="CJ93" s="28">
        <v>0</v>
      </c>
      <c r="CK93" s="28">
        <v>0</v>
      </c>
      <c r="CL93" s="28">
        <v>0</v>
      </c>
      <c r="CM93" s="28">
        <v>0</v>
      </c>
      <c r="CN93" s="28">
        <v>0</v>
      </c>
      <c r="CO93" s="28">
        <v>0</v>
      </c>
      <c r="CP93" s="28">
        <v>1.42</v>
      </c>
    </row>
    <row r="94" spans="1:94" s="28" customFormat="1" x14ac:dyDescent="0.25">
      <c r="B94" s="29" t="s">
        <v>98</v>
      </c>
      <c r="D94" s="28">
        <v>18.170000000000002</v>
      </c>
      <c r="E94" s="28">
        <v>7.18</v>
      </c>
      <c r="F94" s="28">
        <v>28.81</v>
      </c>
      <c r="G94" s="28">
        <v>3.37</v>
      </c>
      <c r="H94" s="28">
        <v>94.24</v>
      </c>
      <c r="I94" s="28">
        <v>709.84</v>
      </c>
      <c r="J94" s="28">
        <v>13.45</v>
      </c>
      <c r="K94" s="28">
        <v>1.62</v>
      </c>
      <c r="L94" s="28">
        <v>0</v>
      </c>
      <c r="M94" s="28">
        <v>0</v>
      </c>
      <c r="N94" s="28">
        <v>6.44</v>
      </c>
      <c r="O94" s="28">
        <v>84.5</v>
      </c>
      <c r="P94" s="28">
        <v>3.3</v>
      </c>
      <c r="Q94" s="28">
        <v>0</v>
      </c>
      <c r="R94" s="28">
        <v>0</v>
      </c>
      <c r="S94" s="28">
        <v>0.11</v>
      </c>
      <c r="T94" s="28">
        <v>4.51</v>
      </c>
      <c r="U94" s="28">
        <v>591.19000000000005</v>
      </c>
      <c r="V94" s="28">
        <v>226.94</v>
      </c>
      <c r="W94" s="28">
        <v>42.88</v>
      </c>
      <c r="X94" s="28">
        <v>49.27</v>
      </c>
      <c r="Y94" s="28">
        <v>203.07</v>
      </c>
      <c r="Z94" s="28">
        <v>1.97</v>
      </c>
      <c r="AA94" s="28">
        <v>52.89</v>
      </c>
      <c r="AB94" s="28">
        <v>41.22</v>
      </c>
      <c r="AC94" s="28">
        <v>80.209999999999994</v>
      </c>
      <c r="AD94" s="28">
        <v>1.75</v>
      </c>
      <c r="AE94" s="28">
        <v>0.32</v>
      </c>
      <c r="AF94" s="28">
        <v>0.13</v>
      </c>
      <c r="AG94" s="28">
        <v>2.36</v>
      </c>
      <c r="AH94" s="28">
        <v>5.74</v>
      </c>
      <c r="AI94" s="28">
        <v>2.54</v>
      </c>
      <c r="AJ94" s="28">
        <v>0</v>
      </c>
      <c r="AK94" s="28">
        <v>674.33</v>
      </c>
      <c r="AL94" s="28">
        <v>562.48</v>
      </c>
      <c r="AM94" s="28">
        <v>1187.3599999999999</v>
      </c>
      <c r="AN94" s="28">
        <v>858.93</v>
      </c>
      <c r="AO94" s="28">
        <v>319.86</v>
      </c>
      <c r="AP94" s="28">
        <v>577.87</v>
      </c>
      <c r="AQ94" s="28">
        <v>198.65</v>
      </c>
      <c r="AR94" s="28">
        <v>706.77</v>
      </c>
      <c r="AS94" s="28">
        <v>715.48</v>
      </c>
      <c r="AT94" s="28">
        <v>880.71</v>
      </c>
      <c r="AU94" s="28">
        <v>1080.2</v>
      </c>
      <c r="AV94" s="28">
        <v>446.05</v>
      </c>
      <c r="AW94" s="28">
        <v>645.21</v>
      </c>
      <c r="AX94" s="28">
        <v>2847.35</v>
      </c>
      <c r="AY94" s="28">
        <v>79.8</v>
      </c>
      <c r="AZ94" s="28">
        <v>856.3</v>
      </c>
      <c r="BA94" s="28">
        <v>640.86</v>
      </c>
      <c r="BB94" s="28">
        <v>543.54999999999995</v>
      </c>
      <c r="BC94" s="28">
        <v>250.7</v>
      </c>
      <c r="BD94" s="28">
        <v>0.4</v>
      </c>
      <c r="BE94" s="28">
        <v>0.12</v>
      </c>
      <c r="BF94" s="28">
        <v>0.08</v>
      </c>
      <c r="BG94" s="28">
        <v>0.21</v>
      </c>
      <c r="BH94" s="28">
        <v>0.26</v>
      </c>
      <c r="BI94" s="28">
        <v>0.95</v>
      </c>
      <c r="BJ94" s="28">
        <v>0</v>
      </c>
      <c r="BK94" s="28">
        <v>3.1</v>
      </c>
      <c r="BL94" s="28">
        <v>0</v>
      </c>
      <c r="BM94" s="28">
        <v>0.98</v>
      </c>
      <c r="BN94" s="28">
        <v>0.01</v>
      </c>
      <c r="BO94" s="28">
        <v>0.01</v>
      </c>
      <c r="BP94" s="28">
        <v>0</v>
      </c>
      <c r="BQ94" s="28">
        <v>0.13</v>
      </c>
      <c r="BR94" s="28">
        <v>0.32</v>
      </c>
      <c r="BS94" s="28">
        <v>3.18</v>
      </c>
      <c r="BT94" s="28">
        <v>0</v>
      </c>
      <c r="BU94" s="28">
        <v>0</v>
      </c>
      <c r="BV94" s="28">
        <v>1.55</v>
      </c>
      <c r="BW94" s="28">
        <v>0.02</v>
      </c>
      <c r="BX94" s="28">
        <v>0</v>
      </c>
      <c r="BY94" s="28">
        <v>0</v>
      </c>
      <c r="BZ94" s="28">
        <v>0</v>
      </c>
      <c r="CA94" s="28">
        <v>0</v>
      </c>
      <c r="CB94" s="28">
        <v>675.82</v>
      </c>
      <c r="CD94" s="28">
        <v>59.76</v>
      </c>
      <c r="CF94" s="28">
        <v>0</v>
      </c>
      <c r="CG94" s="28">
        <v>0</v>
      </c>
      <c r="CH94" s="28">
        <v>0</v>
      </c>
      <c r="CI94" s="28">
        <v>0</v>
      </c>
      <c r="CJ94" s="28">
        <v>0</v>
      </c>
      <c r="CK94" s="28">
        <v>0</v>
      </c>
      <c r="CL94" s="28">
        <v>0</v>
      </c>
      <c r="CM94" s="28">
        <v>0</v>
      </c>
      <c r="CN94" s="28">
        <v>0</v>
      </c>
      <c r="CO94" s="28">
        <v>0</v>
      </c>
      <c r="CP94" s="28">
        <v>1.42</v>
      </c>
    </row>
  </sheetData>
  <mergeCells count="10">
    <mergeCell ref="A2:I2"/>
    <mergeCell ref="A5:A6"/>
    <mergeCell ref="B5:B6"/>
    <mergeCell ref="C5:C6"/>
    <mergeCell ref="D5:E5"/>
    <mergeCell ref="W5:Z5"/>
    <mergeCell ref="AA5:AI5"/>
    <mergeCell ref="F5:G5"/>
    <mergeCell ref="H5:H6"/>
    <mergeCell ref="I5:I6"/>
  </mergeCells>
  <phoneticPr fontId="3" type="noConversion"/>
  <pageMargins left="0.23622047244094491" right="0.23622047244094491" top="0.39370078740157483" bottom="0.39370078740157483" header="0.31496062992125984" footer="0.31496062992125984"/>
  <pageSetup paperSize="9" scale="90" orientation="landscape" horizontalDpi="300" verticalDpi="300" r:id="rId1"/>
  <headerFooter alignWithMargins="0"/>
  <rowBreaks count="4" manualBreakCount="4">
    <brk id="24" max="16383" man="1"/>
    <brk id="41" max="16383" man="1"/>
    <brk id="59" max="16383" man="1"/>
    <brk id="7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B4" sqref="B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82</v>
      </c>
      <c r="B1" s="10">
        <v>45901</v>
      </c>
    </row>
    <row r="2" spans="1:2" x14ac:dyDescent="0.2">
      <c r="A2" t="s">
        <v>83</v>
      </c>
      <c r="B2" s="10">
        <v>45887.767118055555</v>
      </c>
    </row>
    <row r="3" spans="1:2" x14ac:dyDescent="0.2">
      <c r="A3" t="s">
        <v>84</v>
      </c>
      <c r="B3" t="s">
        <v>88</v>
      </c>
    </row>
    <row r="4" spans="1:2" x14ac:dyDescent="0.2">
      <c r="A4" t="s">
        <v>85</v>
      </c>
      <c r="B4" t="s">
        <v>89</v>
      </c>
    </row>
    <row r="5" spans="1:2" x14ac:dyDescent="0.2">
      <c r="B5">
        <v>1</v>
      </c>
    </row>
    <row r="6" spans="1:2" x14ac:dyDescent="0.2">
      <c r="B6" s="22" t="s">
        <v>135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26.09.2025</vt:lpstr>
      <vt:lpstr>Dop</vt:lpstr>
      <vt:lpstr>Группа</vt:lpstr>
      <vt:lpstr>Дата_Печати</vt:lpstr>
      <vt:lpstr>Дата_Сост</vt:lpstr>
      <vt:lpstr>С3</vt:lpstr>
      <vt:lpstr>Физ_Норма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Никита Ушаков</cp:lastModifiedBy>
  <cp:lastPrinted>2025-08-18T14:15:17Z</cp:lastPrinted>
  <dcterms:created xsi:type="dcterms:W3CDTF">2002-09-22T07:35:02Z</dcterms:created>
  <dcterms:modified xsi:type="dcterms:W3CDTF">2025-09-17T07:58:14Z</dcterms:modified>
</cp:coreProperties>
</file>