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аксим.DESKTOP-JOV27VB\Downloads\"/>
    </mc:Choice>
  </mc:AlternateContent>
  <xr:revisionPtr revIDLastSave="0" documentId="13_ncr:1_{E8AD05D9-6F2D-4951-90D9-7A893E7FC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6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'26.09.2025'!$A$3</definedName>
    <definedName name="Физ_Норма">Dop!$B$4</definedName>
  </definedNames>
  <calcPr calcId="191029" refMode="R1C1"/>
</workbook>
</file>

<file path=xl/calcChain.xml><?xml version="1.0" encoding="utf-8"?>
<calcChain xmlns="http://schemas.openxmlformats.org/spreadsheetml/2006/main">
  <c r="CC118" i="1" l="1"/>
  <c r="A117" i="1"/>
  <c r="C117" i="1"/>
  <c r="A116" i="1"/>
  <c r="C116" i="1"/>
  <c r="A115" i="1"/>
  <c r="C115" i="1"/>
  <c r="A114" i="1"/>
  <c r="C114" i="1"/>
  <c r="A113" i="1"/>
  <c r="C113" i="1"/>
  <c r="A112" i="1"/>
  <c r="C112" i="1"/>
  <c r="A111" i="1"/>
  <c r="C111" i="1"/>
  <c r="A110" i="1"/>
  <c r="C110" i="1"/>
  <c r="CC106" i="1"/>
  <c r="A105" i="1"/>
  <c r="C105" i="1"/>
  <c r="A104" i="1"/>
  <c r="C104" i="1"/>
  <c r="A103" i="1"/>
  <c r="C103" i="1"/>
  <c r="A102" i="1"/>
  <c r="C102" i="1"/>
  <c r="A101" i="1"/>
  <c r="C101" i="1"/>
  <c r="A100" i="1"/>
  <c r="C100" i="1"/>
  <c r="A99" i="1"/>
  <c r="C99" i="1"/>
  <c r="CC95" i="1"/>
  <c r="A94" i="1"/>
  <c r="C94" i="1"/>
  <c r="A93" i="1"/>
  <c r="C93" i="1"/>
  <c r="A92" i="1"/>
  <c r="C92" i="1"/>
  <c r="A91" i="1"/>
  <c r="C91" i="1"/>
  <c r="A90" i="1"/>
  <c r="C90" i="1"/>
  <c r="A89" i="1"/>
  <c r="C89" i="1"/>
  <c r="A88" i="1"/>
  <c r="C88" i="1"/>
  <c r="A87" i="1"/>
  <c r="C87" i="1"/>
  <c r="CC83" i="1"/>
  <c r="A82" i="1"/>
  <c r="C82" i="1"/>
  <c r="A81" i="1"/>
  <c r="C81" i="1"/>
  <c r="A80" i="1"/>
  <c r="C80" i="1"/>
  <c r="A79" i="1"/>
  <c r="C79" i="1"/>
  <c r="A78" i="1"/>
  <c r="C78" i="1"/>
  <c r="A77" i="1"/>
  <c r="C77" i="1"/>
  <c r="A76" i="1"/>
  <c r="C76" i="1"/>
  <c r="A75" i="1"/>
  <c r="C75" i="1"/>
  <c r="CC71" i="1"/>
  <c r="A70" i="1"/>
  <c r="C70" i="1"/>
  <c r="A69" i="1"/>
  <c r="C69" i="1"/>
  <c r="A68" i="1"/>
  <c r="C68" i="1"/>
  <c r="A67" i="1"/>
  <c r="C67" i="1"/>
  <c r="A66" i="1"/>
  <c r="C66" i="1"/>
  <c r="A65" i="1"/>
  <c r="C65" i="1"/>
  <c r="CC61" i="1"/>
  <c r="A60" i="1"/>
  <c r="C60" i="1"/>
  <c r="A59" i="1"/>
  <c r="C59" i="1"/>
  <c r="A58" i="1"/>
  <c r="C58" i="1"/>
  <c r="A57" i="1"/>
  <c r="C57" i="1"/>
  <c r="A56" i="1"/>
  <c r="C56" i="1"/>
  <c r="A55" i="1"/>
  <c r="C55" i="1"/>
  <c r="CC51" i="1"/>
  <c r="A50" i="1"/>
  <c r="C50" i="1"/>
  <c r="A49" i="1"/>
  <c r="C49" i="1"/>
  <c r="A48" i="1"/>
  <c r="C48" i="1"/>
  <c r="A47" i="1"/>
  <c r="C47" i="1"/>
  <c r="A46" i="1"/>
  <c r="C46" i="1"/>
  <c r="A45" i="1"/>
  <c r="C45" i="1"/>
  <c r="A44" i="1"/>
  <c r="C44" i="1"/>
  <c r="A43" i="1"/>
  <c r="C43" i="1"/>
  <c r="CC39" i="1"/>
  <c r="A38" i="1"/>
  <c r="C38" i="1"/>
  <c r="A37" i="1"/>
  <c r="C37" i="1"/>
  <c r="A36" i="1"/>
  <c r="C36" i="1"/>
  <c r="A35" i="1"/>
  <c r="C35" i="1"/>
  <c r="A34" i="1"/>
  <c r="C34" i="1"/>
  <c r="A33" i="1"/>
  <c r="C33" i="1"/>
  <c r="A32" i="1"/>
  <c r="C32" i="1"/>
  <c r="CC28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CC17" i="1"/>
  <c r="A16" i="1"/>
  <c r="C16" i="1"/>
  <c r="A15" i="1"/>
  <c r="C15" i="1"/>
  <c r="A14" i="1"/>
  <c r="C14" i="1"/>
  <c r="A13" i="1"/>
  <c r="C13" i="1"/>
  <c r="A12" i="1"/>
  <c r="C12" i="1"/>
  <c r="A11" i="1"/>
  <c r="C11" i="1"/>
  <c r="A10" i="1"/>
  <c r="C10" i="1"/>
  <c r="A9" i="1"/>
  <c r="C9" i="1"/>
</calcChain>
</file>

<file path=xl/sharedStrings.xml><?xml version="1.0" encoding="utf-8"?>
<sst xmlns="http://schemas.openxmlformats.org/spreadsheetml/2006/main" count="206" uniqueCount="146">
  <si>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</si>
  <si>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</si>
  <si>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</si>
  <si>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</si>
  <si>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</si>
  <si>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</si>
  <si>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</si>
  <si>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</si>
  <si>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</si>
  <si>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</si>
  <si>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</si>
  <si>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</si>
  <si>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</si>
  <si>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</si>
  <si>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</si>
  <si>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</si>
  <si>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</si>
  <si>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</si>
  <si>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</si>
  <si>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</si>
  <si>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</si>
  <si>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</si>
  <si>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</si>
  <si>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</si>
  <si>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</si>
  <si>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</si>
  <si>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</si>
  <si>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</si>
  <si>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</si>
  <si>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</si>
  <si>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</si>
  <si>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</si>
  <si>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</si>
  <si>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</si>
  <si>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</si>
  <si>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</si>
  <si>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</si>
  <si>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</si>
  <si>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</si>
  <si>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</si>
  <si>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</si>
  <si>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</si>
  <si>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</si>
  <si>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</si>
  <si>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</si>
  <si>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</si>
  <si>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</si>
  <si>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</si>
  <si>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</si>
  <si>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</si>
  <si>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</si>
  <si>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</si>
  <si>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</si>
  <si>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</si>
  <si>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</si>
  <si>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</si>
  <si>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</si>
  <si>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</si>
  <si>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</si>
  <si>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</si>
  <si>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</si>
  <si>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</si>
  <si>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</si>
  <si>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</si>
  <si>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</si>
  <si>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</si>
  <si>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</si>
  <si>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</si>
  <si>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</si>
  <si>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</si>
  <si>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</si>
  <si>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</si>
  <si>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</si>
  <si>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</si>
  <si>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</si>
  <si>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</si>
  <si>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</si>
  <si>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</si>
  <si>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</si>
  <si>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</si>
  <si>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</si>
  <si>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</si>
  <si>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</si>
  <si>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</si>
  <si>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</si>
  <si>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</si>
  <si>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</si>
  <si>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</si>
  <si>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МАОУ СОШ №8 ОВЗ 1-4кл</t>
  </si>
  <si>
    <t>СанПиН 2.3/2.4.3590-20  7-11 лет</t>
  </si>
  <si>
    <t>Обед</t>
  </si>
  <si>
    <t>Салат из белокочанной капусты с луком и растительным маслом</t>
  </si>
  <si>
    <t xml:space="preserve">Суп крестьянский с крупой </t>
  </si>
  <si>
    <t>Мясо кур отварное</t>
  </si>
  <si>
    <t>Тефтели из мяса свинины в молочном соусе</t>
  </si>
  <si>
    <t>Каша гречневая вязкая</t>
  </si>
  <si>
    <t>Компот из яблок</t>
  </si>
  <si>
    <t>Хлеб ржаной</t>
  </si>
  <si>
    <t>Хлеб пшеничный</t>
  </si>
  <si>
    <t>Итого за 'Обед'</t>
  </si>
  <si>
    <t>Итого за день</t>
  </si>
  <si>
    <t>2 день</t>
  </si>
  <si>
    <t>Салат из отварной свеклы с черносливом и растительным маслом</t>
  </si>
  <si>
    <t>Суп-пюре из разных овощей</t>
  </si>
  <si>
    <t>Гуляш из мяса свинины</t>
  </si>
  <si>
    <t>Макаронные изделия отварные</t>
  </si>
  <si>
    <t>Компот из сухофруктов</t>
  </si>
  <si>
    <t>3 день</t>
  </si>
  <si>
    <t>Помидор</t>
  </si>
  <si>
    <t>Борщ со сметаной</t>
  </si>
  <si>
    <t>Колбаски "Витаминные"</t>
  </si>
  <si>
    <t>Каша пшеничная рассыпчатая АР</t>
  </si>
  <si>
    <t>Кисель из концентрата</t>
  </si>
  <si>
    <t>4 день</t>
  </si>
  <si>
    <t>Икра морковная з</t>
  </si>
  <si>
    <t>Суп картофельный с макаронными изделиями</t>
  </si>
  <si>
    <t>Голубцы любительские АР</t>
  </si>
  <si>
    <t>Картофельное пюре</t>
  </si>
  <si>
    <t>5 день</t>
  </si>
  <si>
    <t>Салат из свежих огурцов с растительным маслом</t>
  </si>
  <si>
    <t>Щи из свежей капусты со сметаной</t>
  </si>
  <si>
    <t>Плов из мяса кур</t>
  </si>
  <si>
    <t>Сок</t>
  </si>
  <si>
    <t>6 день</t>
  </si>
  <si>
    <t>Салат из квашеной капусты</t>
  </si>
  <si>
    <t>Суп картофельный с бобовыми</t>
  </si>
  <si>
    <t>Запеканка картофельная, фаршированная отварным мясом свинины</t>
  </si>
  <si>
    <t>7 день</t>
  </si>
  <si>
    <t>Салат из отварного картофеля с зеленым горошком и растительным маслом</t>
  </si>
  <si>
    <t>Печень по-строгановски</t>
  </si>
  <si>
    <t>Рис припущенный г</t>
  </si>
  <si>
    <t>8 день</t>
  </si>
  <si>
    <t>Биточки (котлеты) из мяса свинины</t>
  </si>
  <si>
    <t>Капуста тушеная</t>
  </si>
  <si>
    <t>Напиток из шиповника</t>
  </si>
  <si>
    <t>Гренки (сухарики)</t>
  </si>
  <si>
    <t>9 день</t>
  </si>
  <si>
    <t>Салат из отварной свеклы с яблоками и растительным маслом</t>
  </si>
  <si>
    <t>Филе куриное тушеное в соусе</t>
  </si>
  <si>
    <t>10 день</t>
  </si>
  <si>
    <t>Салат из белокочанной капусты с морковью и растительным маслом</t>
  </si>
  <si>
    <t>Суп фасолевый</t>
  </si>
  <si>
    <t>Каша ячневая с маслом сливочным</t>
  </si>
  <si>
    <t>26.09.2025</t>
  </si>
  <si>
    <t>СанПиН 2.3/2.4.3590-20 ОВЗ 7-11 лет</t>
  </si>
  <si>
    <t>МБОУ "ООШ №5"ОВЗ 1-4кл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</si>
</sst>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2" fontId="4" fillId="0" borderId="8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P121"/>
  <sheetViews>
    <sheetView tabSelected="1" view="pageBreakPreview" zoomScaleNormal="100" zoomScaleSheetLayoutView="100" workbookViewId="0">
      <selection activeCell="A120" sqref="A120:XFD228"/>
    </sheetView>
  </sheetViews>
  <sheetFormatPr defaultColWidth="0" defaultRowHeight="15.75" x14ac:dyDescent="0.25"/>
  <cols>
    <col min="1" max="1" width="14.28515625" style="1" customWidth="1"/>
    <col min="2" max="2" width="27.85546875" style="11" customWidth="1"/>
    <col min="3" max="3" width="11" style="1" customWidth="1"/>
    <col min="4" max="4" width="6.5703125" style="1" customWidth="1"/>
    <col min="5" max="5" width="10.140625" style="1" customWidth="1"/>
    <col min="6" max="6" width="8.7109375" style="1" customWidth="1"/>
    <col min="7" max="7" width="10.85546875" style="1" customWidth="1"/>
    <col min="8" max="8" width="8.42578125" style="1" customWidth="1"/>
    <col min="9" max="9" width="8.140625" style="1" customWidth="1"/>
    <col min="10" max="22" width="0" style="1" hidden="1" customWidth="1"/>
    <col min="23" max="25" width="5.7109375" style="1" customWidth="1"/>
    <col min="26" max="26" width="7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94" ht="0.75" customHeight="1" x14ac:dyDescent="0.25">
      <c r="B1" s="1"/>
    </row>
    <row r="2" spans="1:94" ht="20.25" customHeight="1" x14ac:dyDescent="0.45">
      <c r="A2" s="30" t="s">
        <v>7</v>
      </c>
      <c r="B2" s="30"/>
      <c r="C2" s="30"/>
      <c r="D2" s="30"/>
      <c r="E2" s="30"/>
      <c r="F2" s="30"/>
      <c r="G2" s="30"/>
      <c r="H2" s="30"/>
      <c r="I2" s="30"/>
    </row>
    <row r="3" spans="1:94" s="4" customFormat="1" x14ac:dyDescent="0.25">
      <c r="A3" s="5"/>
      <c r="B3" t="s">
        <v>145</v>
      </c>
      <c r="C3" s="5"/>
      <c r="D3" s="6"/>
      <c r="E3" s="5"/>
      <c r="F3" s="5"/>
      <c r="G3" s="5"/>
      <c r="H3" s="5"/>
      <c r="I3" s="5"/>
      <c r="Y3" t="s">
        <v>144</v>
      </c>
    </row>
    <row r="4" spans="1:94" hidden="1" x14ac:dyDescent="0.25">
      <c r="B4" s="1"/>
    </row>
    <row r="5" spans="1:94" s="3" customFormat="1" ht="14.25" customHeight="1" x14ac:dyDescent="0.25">
      <c r="A5" s="31" t="s">
        <v>76</v>
      </c>
      <c r="B5" s="33" t="s">
        <v>0</v>
      </c>
      <c r="C5" s="33" t="s">
        <v>6</v>
      </c>
      <c r="D5" s="35" t="s">
        <v>2</v>
      </c>
      <c r="E5" s="36"/>
      <c r="F5" s="35" t="s">
        <v>9</v>
      </c>
      <c r="G5" s="36"/>
      <c r="H5" s="33" t="s">
        <v>8</v>
      </c>
      <c r="I5" s="42" t="s">
        <v>5</v>
      </c>
      <c r="J5" s="3" t="s">
        <v>10</v>
      </c>
      <c r="K5" s="3" t="s">
        <v>11</v>
      </c>
      <c r="L5" s="3" t="s">
        <v>74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7" t="s">
        <v>75</v>
      </c>
      <c r="X5" s="38"/>
      <c r="Y5" s="38"/>
      <c r="Z5" s="39"/>
      <c r="AA5" s="40" t="s">
        <v>77</v>
      </c>
      <c r="AB5" s="41"/>
      <c r="AC5" s="41"/>
      <c r="AD5" s="41"/>
      <c r="AE5" s="41"/>
      <c r="AF5" s="41"/>
      <c r="AG5" s="41"/>
      <c r="AH5" s="41"/>
      <c r="AI5" s="41"/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X5" s="3" t="s">
        <v>44</v>
      </c>
      <c r="AY5" s="3" t="s">
        <v>45</v>
      </c>
      <c r="AZ5" s="3" t="s">
        <v>46</v>
      </c>
      <c r="BA5" s="3" t="s">
        <v>47</v>
      </c>
      <c r="BB5" s="3" t="s">
        <v>48</v>
      </c>
      <c r="BC5" s="3" t="s">
        <v>49</v>
      </c>
      <c r="BD5" s="3" t="s">
        <v>50</v>
      </c>
      <c r="BE5" s="3" t="s">
        <v>51</v>
      </c>
      <c r="BF5" s="3" t="s">
        <v>52</v>
      </c>
      <c r="BG5" s="3" t="s">
        <v>53</v>
      </c>
      <c r="BH5" s="3" t="s">
        <v>54</v>
      </c>
      <c r="BI5" s="3" t="s">
        <v>55</v>
      </c>
      <c r="BJ5" s="3" t="s">
        <v>56</v>
      </c>
      <c r="BK5" s="3" t="s">
        <v>57</v>
      </c>
      <c r="BL5" s="3" t="s">
        <v>58</v>
      </c>
      <c r="BM5" s="3" t="s">
        <v>59</v>
      </c>
      <c r="BN5" s="3" t="s">
        <v>60</v>
      </c>
      <c r="BO5" s="3" t="s">
        <v>61</v>
      </c>
      <c r="BP5" s="3" t="s">
        <v>62</v>
      </c>
      <c r="BQ5" s="3" t="s">
        <v>63</v>
      </c>
      <c r="BR5" s="3" t="s">
        <v>64</v>
      </c>
      <c r="BS5" s="3" t="s">
        <v>65</v>
      </c>
      <c r="BT5" s="3" t="s">
        <v>66</v>
      </c>
      <c r="BU5" s="3" t="s">
        <v>67</v>
      </c>
      <c r="BV5" s="3" t="s">
        <v>68</v>
      </c>
      <c r="BW5" s="3" t="s">
        <v>69</v>
      </c>
      <c r="BX5" s="3" t="s">
        <v>70</v>
      </c>
      <c r="BY5" s="3" t="s">
        <v>71</v>
      </c>
      <c r="BZ5" s="3" t="s">
        <v>72</v>
      </c>
      <c r="CA5" s="3" t="s">
        <v>73</v>
      </c>
    </row>
    <row r="6" spans="1:94" s="3" customFormat="1" ht="39.75" customHeight="1" x14ac:dyDescent="0.25">
      <c r="A6" s="32"/>
      <c r="B6" s="34"/>
      <c r="C6" s="34"/>
      <c r="D6" s="2" t="s">
        <v>1</v>
      </c>
      <c r="E6" s="2" t="s">
        <v>3</v>
      </c>
      <c r="F6" s="2" t="s">
        <v>1</v>
      </c>
      <c r="G6" s="2" t="s">
        <v>4</v>
      </c>
      <c r="H6" s="34"/>
      <c r="I6" s="43"/>
      <c r="W6" s="8" t="s">
        <v>22</v>
      </c>
      <c r="X6" s="8" t="s">
        <v>23</v>
      </c>
      <c r="Y6" s="8" t="s">
        <v>24</v>
      </c>
      <c r="Z6" s="8" t="s">
        <v>25</v>
      </c>
      <c r="AA6" s="8" t="s">
        <v>86</v>
      </c>
      <c r="AB6" s="8" t="s">
        <v>26</v>
      </c>
      <c r="AC6" s="8" t="s">
        <v>78</v>
      </c>
      <c r="AD6" s="8" t="s">
        <v>79</v>
      </c>
      <c r="AE6" s="8" t="s">
        <v>80</v>
      </c>
      <c r="AF6" s="8" t="s">
        <v>27</v>
      </c>
      <c r="AG6" s="8" t="s">
        <v>28</v>
      </c>
      <c r="AH6" s="8" t="s">
        <v>29</v>
      </c>
      <c r="AI6" s="9" t="s">
        <v>81</v>
      </c>
    </row>
    <row r="7" spans="1:94" s="3" customFormat="1" ht="15" x14ac:dyDescent="0.25">
      <c r="B7" s="12" t="s">
        <v>87</v>
      </c>
      <c r="C7" s="7"/>
      <c r="D7" s="7"/>
      <c r="E7" s="7"/>
      <c r="F7" s="7"/>
      <c r="G7" s="7"/>
      <c r="H7" s="7"/>
      <c r="I7" s="7"/>
    </row>
    <row r="8" spans="1:94" s="3" customFormat="1" ht="15" x14ac:dyDescent="0.25">
      <c r="B8" s="12" t="s">
        <v>90</v>
      </c>
      <c r="C8" s="7"/>
      <c r="D8" s="7"/>
      <c r="E8" s="7"/>
      <c r="F8" s="7"/>
      <c r="G8" s="7"/>
      <c r="H8" s="7"/>
      <c r="I8" s="7"/>
    </row>
    <row r="9" spans="1:94" s="16" customFormat="1" ht="45" x14ac:dyDescent="0.25">
      <c r="A9" s="16" t="str">
        <f>"4/1"</f>
        <v>4/1</v>
      </c>
      <c r="B9" s="17" t="s">
        <v>91</v>
      </c>
      <c r="C9" s="18" t="str">
        <f>"60"</f>
        <v>60</v>
      </c>
      <c r="D9" s="18">
        <v>0.95</v>
      </c>
      <c r="E9" s="18">
        <v>0</v>
      </c>
      <c r="F9" s="18">
        <v>3.58</v>
      </c>
      <c r="G9" s="18">
        <v>3.58</v>
      </c>
      <c r="H9" s="18">
        <v>5.53</v>
      </c>
      <c r="I9" s="18">
        <v>55.527250799999997</v>
      </c>
      <c r="J9" s="16">
        <v>0.45</v>
      </c>
      <c r="K9" s="16">
        <v>2.34</v>
      </c>
      <c r="L9" s="16">
        <v>0</v>
      </c>
      <c r="M9" s="16">
        <v>0</v>
      </c>
      <c r="N9" s="16">
        <v>4.37</v>
      </c>
      <c r="O9" s="16">
        <v>0.05</v>
      </c>
      <c r="P9" s="16">
        <v>1.1100000000000001</v>
      </c>
      <c r="Q9" s="16">
        <v>0</v>
      </c>
      <c r="R9" s="16">
        <v>0</v>
      </c>
      <c r="S9" s="16">
        <v>0.16</v>
      </c>
      <c r="T9" s="16">
        <v>0.68</v>
      </c>
      <c r="U9" s="16">
        <v>120.41</v>
      </c>
      <c r="V9" s="16">
        <v>155.46</v>
      </c>
      <c r="W9" s="16">
        <v>26.12</v>
      </c>
      <c r="X9" s="16">
        <v>8.5399999999999991</v>
      </c>
      <c r="Y9" s="16">
        <v>17.989999999999998</v>
      </c>
      <c r="Z9" s="16">
        <v>0.34</v>
      </c>
      <c r="AA9" s="16">
        <v>0</v>
      </c>
      <c r="AB9" s="16">
        <v>9.8800000000000008</v>
      </c>
      <c r="AC9" s="16">
        <v>1.51</v>
      </c>
      <c r="AD9" s="16">
        <v>1.64</v>
      </c>
      <c r="AE9" s="16">
        <v>0.02</v>
      </c>
      <c r="AF9" s="16">
        <v>0.02</v>
      </c>
      <c r="AG9" s="16">
        <v>0.35</v>
      </c>
      <c r="AH9" s="16">
        <v>0.47</v>
      </c>
      <c r="AI9" s="16">
        <v>22.64</v>
      </c>
      <c r="AJ9" s="16">
        <v>0</v>
      </c>
      <c r="AK9" s="16">
        <v>0</v>
      </c>
      <c r="AL9" s="16">
        <v>0</v>
      </c>
      <c r="AM9" s="16">
        <v>31.61</v>
      </c>
      <c r="AN9" s="16">
        <v>30.13</v>
      </c>
      <c r="AO9" s="16">
        <v>10.87</v>
      </c>
      <c r="AP9" s="16">
        <v>22.23</v>
      </c>
      <c r="AQ9" s="16">
        <v>4.9400000000000004</v>
      </c>
      <c r="AR9" s="16">
        <v>27.66</v>
      </c>
      <c r="AS9" s="16">
        <v>35.07</v>
      </c>
      <c r="AT9" s="16">
        <v>41.99</v>
      </c>
      <c r="AU9" s="16">
        <v>84.96</v>
      </c>
      <c r="AV9" s="16">
        <v>13.84</v>
      </c>
      <c r="AW9" s="16">
        <v>23.22</v>
      </c>
      <c r="AX9" s="16">
        <v>135.84</v>
      </c>
      <c r="AY9" s="16">
        <v>0</v>
      </c>
      <c r="AZ9" s="16">
        <v>29.14</v>
      </c>
      <c r="BA9" s="16">
        <v>29.14</v>
      </c>
      <c r="BB9" s="16">
        <v>24.7</v>
      </c>
      <c r="BC9" s="16">
        <v>9.8800000000000008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0.22</v>
      </c>
      <c r="BL9" s="16">
        <v>0</v>
      </c>
      <c r="BM9" s="16">
        <v>0.14000000000000001</v>
      </c>
      <c r="BN9" s="16">
        <v>0.01</v>
      </c>
      <c r="BO9" s="16">
        <v>0.02</v>
      </c>
      <c r="BP9" s="16">
        <v>0</v>
      </c>
      <c r="BQ9" s="16">
        <v>0</v>
      </c>
      <c r="BR9" s="16">
        <v>0</v>
      </c>
      <c r="BS9" s="16">
        <v>0.84</v>
      </c>
      <c r="BT9" s="16">
        <v>0</v>
      </c>
      <c r="BU9" s="16">
        <v>0</v>
      </c>
      <c r="BV9" s="16">
        <v>2.08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49.18</v>
      </c>
      <c r="CD9" s="16">
        <v>1.65</v>
      </c>
      <c r="CF9" s="16">
        <v>0</v>
      </c>
      <c r="CG9" s="16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1.8</v>
      </c>
      <c r="CP9" s="16">
        <v>0.3</v>
      </c>
    </row>
    <row r="10" spans="1:94" s="16" customFormat="1" ht="15" x14ac:dyDescent="0.25">
      <c r="A10" s="16" t="str">
        <f>"38/2"</f>
        <v>38/2</v>
      </c>
      <c r="B10" s="17" t="s">
        <v>92</v>
      </c>
      <c r="C10" s="18" t="str">
        <f>"250"</f>
        <v>250</v>
      </c>
      <c r="D10" s="18">
        <v>2.2000000000000002</v>
      </c>
      <c r="E10" s="18">
        <v>0</v>
      </c>
      <c r="F10" s="18">
        <v>5.16</v>
      </c>
      <c r="G10" s="18">
        <v>5.16</v>
      </c>
      <c r="H10" s="18">
        <v>15.23</v>
      </c>
      <c r="I10" s="18">
        <v>112.7273</v>
      </c>
      <c r="J10" s="16">
        <v>0.68</v>
      </c>
      <c r="K10" s="16">
        <v>3.25</v>
      </c>
      <c r="L10" s="16">
        <v>0</v>
      </c>
      <c r="M10" s="16">
        <v>0</v>
      </c>
      <c r="N10" s="16">
        <v>3.21</v>
      </c>
      <c r="O10" s="16">
        <v>9.86</v>
      </c>
      <c r="P10" s="16">
        <v>2.16</v>
      </c>
      <c r="Q10" s="16">
        <v>0</v>
      </c>
      <c r="R10" s="16">
        <v>0</v>
      </c>
      <c r="S10" s="16">
        <v>0.19</v>
      </c>
      <c r="T10" s="16">
        <v>1.27</v>
      </c>
      <c r="U10" s="16">
        <v>200.18</v>
      </c>
      <c r="V10" s="16">
        <v>283.88</v>
      </c>
      <c r="W10" s="16">
        <v>27.49</v>
      </c>
      <c r="X10" s="16">
        <v>18.87</v>
      </c>
      <c r="Y10" s="16">
        <v>63.12</v>
      </c>
      <c r="Z10" s="16">
        <v>0.73</v>
      </c>
      <c r="AA10" s="16">
        <v>0</v>
      </c>
      <c r="AB10" s="16">
        <v>1089.9000000000001</v>
      </c>
      <c r="AC10" s="16">
        <v>201.65</v>
      </c>
      <c r="AD10" s="16">
        <v>2.4300000000000002</v>
      </c>
      <c r="AE10" s="16">
        <v>0.05</v>
      </c>
      <c r="AF10" s="16">
        <v>0.04</v>
      </c>
      <c r="AG10" s="16">
        <v>0.73</v>
      </c>
      <c r="AH10" s="16">
        <v>1.25</v>
      </c>
      <c r="AI10" s="16">
        <v>8</v>
      </c>
      <c r="AJ10" s="16">
        <v>0</v>
      </c>
      <c r="AK10" s="16">
        <v>0</v>
      </c>
      <c r="AL10" s="16">
        <v>0</v>
      </c>
      <c r="AM10" s="16">
        <v>83.4</v>
      </c>
      <c r="AN10" s="16">
        <v>65.760000000000005</v>
      </c>
      <c r="AO10" s="16">
        <v>21.56</v>
      </c>
      <c r="AP10" s="16">
        <v>46.75</v>
      </c>
      <c r="AQ10" s="16">
        <v>18.43</v>
      </c>
      <c r="AR10" s="16">
        <v>74.63</v>
      </c>
      <c r="AS10" s="16">
        <v>71.150000000000006</v>
      </c>
      <c r="AT10" s="16">
        <v>95.66</v>
      </c>
      <c r="AU10" s="16">
        <v>138.77000000000001</v>
      </c>
      <c r="AV10" s="16">
        <v>27.75</v>
      </c>
      <c r="AW10" s="16">
        <v>55.13</v>
      </c>
      <c r="AX10" s="16">
        <v>471.69</v>
      </c>
      <c r="AY10" s="16">
        <v>0</v>
      </c>
      <c r="AZ10" s="16">
        <v>121.72</v>
      </c>
      <c r="BA10" s="16">
        <v>67.38</v>
      </c>
      <c r="BB10" s="16">
        <v>45.38</v>
      </c>
      <c r="BC10" s="16">
        <v>26.9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0.35</v>
      </c>
      <c r="BL10" s="16">
        <v>0</v>
      </c>
      <c r="BM10" s="16">
        <v>0.21</v>
      </c>
      <c r="BN10" s="16">
        <v>0.01</v>
      </c>
      <c r="BO10" s="16">
        <v>0.03</v>
      </c>
      <c r="BP10" s="16">
        <v>0</v>
      </c>
      <c r="BQ10" s="16">
        <v>0</v>
      </c>
      <c r="BR10" s="16">
        <v>0</v>
      </c>
      <c r="BS10" s="16">
        <v>1.21</v>
      </c>
      <c r="BT10" s="16">
        <v>0</v>
      </c>
      <c r="BU10" s="16">
        <v>0</v>
      </c>
      <c r="BV10" s="16">
        <v>2.95</v>
      </c>
      <c r="BW10" s="16">
        <v>0</v>
      </c>
      <c r="BX10" s="16">
        <v>0</v>
      </c>
      <c r="BY10" s="16">
        <v>0</v>
      </c>
      <c r="BZ10" s="16">
        <v>0</v>
      </c>
      <c r="CA10" s="16">
        <v>0</v>
      </c>
      <c r="CB10" s="16">
        <v>285.58</v>
      </c>
      <c r="CD10" s="16">
        <v>181.65</v>
      </c>
      <c r="CF10" s="16">
        <v>0</v>
      </c>
      <c r="CG10" s="16">
        <v>0</v>
      </c>
      <c r="CH10" s="16">
        <v>0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16">
        <v>0</v>
      </c>
      <c r="CO10" s="16">
        <v>0</v>
      </c>
      <c r="CP10" s="16">
        <v>0.5</v>
      </c>
    </row>
    <row r="11" spans="1:94" s="16" customFormat="1" ht="15" x14ac:dyDescent="0.25">
      <c r="A11" s="16" t="str">
        <f>"-"</f>
        <v>-</v>
      </c>
      <c r="B11" s="17" t="s">
        <v>93</v>
      </c>
      <c r="C11" s="18" t="str">
        <f>"15"</f>
        <v>15</v>
      </c>
      <c r="D11" s="18">
        <v>3.54</v>
      </c>
      <c r="E11" s="18">
        <v>3.77</v>
      </c>
      <c r="F11" s="18">
        <v>3.35</v>
      </c>
      <c r="G11" s="18">
        <v>0</v>
      </c>
      <c r="H11" s="18">
        <v>0</v>
      </c>
      <c r="I11" s="18">
        <v>44.331119999999999</v>
      </c>
      <c r="J11" s="16">
        <v>0.91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0.17</v>
      </c>
      <c r="U11" s="16">
        <v>14.49</v>
      </c>
      <c r="V11" s="16">
        <v>35.340000000000003</v>
      </c>
      <c r="W11" s="16">
        <v>2.91</v>
      </c>
      <c r="X11" s="16">
        <v>3.24</v>
      </c>
      <c r="Y11" s="16">
        <v>29.71</v>
      </c>
      <c r="Z11" s="16">
        <v>0.28999999999999998</v>
      </c>
      <c r="AA11" s="16">
        <v>8.69</v>
      </c>
      <c r="AB11" s="16">
        <v>1.66</v>
      </c>
      <c r="AC11" s="16">
        <v>14.9</v>
      </c>
      <c r="AD11" s="16">
        <v>0.1</v>
      </c>
      <c r="AE11" s="16">
        <v>0.01</v>
      </c>
      <c r="AF11" s="16">
        <v>0.02</v>
      </c>
      <c r="AG11" s="16">
        <v>1.28</v>
      </c>
      <c r="AH11" s="16">
        <v>2.59</v>
      </c>
      <c r="AI11" s="16">
        <v>0.15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6">
        <v>12.96</v>
      </c>
      <c r="CD11" s="16">
        <v>8.9700000000000006</v>
      </c>
      <c r="CF11" s="16">
        <v>0</v>
      </c>
      <c r="CG11" s="16">
        <v>0</v>
      </c>
      <c r="CH11" s="16">
        <v>0</v>
      </c>
      <c r="CI11" s="16">
        <v>0</v>
      </c>
      <c r="CJ11" s="16">
        <v>0</v>
      </c>
      <c r="CK11" s="16">
        <v>0</v>
      </c>
      <c r="CL11" s="16">
        <v>0</v>
      </c>
      <c r="CM11" s="16">
        <v>0</v>
      </c>
      <c r="CN11" s="16">
        <v>0</v>
      </c>
      <c r="CO11" s="16">
        <v>0</v>
      </c>
      <c r="CP11" s="16">
        <v>0</v>
      </c>
    </row>
    <row r="12" spans="1:94" s="16" customFormat="1" ht="30" x14ac:dyDescent="0.25">
      <c r="A12" s="16" t="str">
        <f>"37/8"</f>
        <v>37/8</v>
      </c>
      <c r="B12" s="17" t="s">
        <v>94</v>
      </c>
      <c r="C12" s="18" t="str">
        <f>"90"</f>
        <v>90</v>
      </c>
      <c r="D12" s="18">
        <v>8.01</v>
      </c>
      <c r="E12" s="18">
        <v>6.43</v>
      </c>
      <c r="F12" s="18">
        <v>17.34</v>
      </c>
      <c r="G12" s="18">
        <v>0.2</v>
      </c>
      <c r="H12" s="18">
        <v>11.95</v>
      </c>
      <c r="I12" s="18">
        <v>234.08757992731728</v>
      </c>
      <c r="J12" s="16">
        <v>7.78</v>
      </c>
      <c r="K12" s="16">
        <v>0.1</v>
      </c>
      <c r="L12" s="16">
        <v>0</v>
      </c>
      <c r="M12" s="16">
        <v>0</v>
      </c>
      <c r="N12" s="16">
        <v>2.69</v>
      </c>
      <c r="O12" s="16">
        <v>8.09</v>
      </c>
      <c r="P12" s="16">
        <v>1.18</v>
      </c>
      <c r="Q12" s="16">
        <v>0</v>
      </c>
      <c r="R12" s="16">
        <v>0</v>
      </c>
      <c r="S12" s="16">
        <v>0.1</v>
      </c>
      <c r="T12" s="16">
        <v>1.73</v>
      </c>
      <c r="U12" s="16">
        <v>308.68</v>
      </c>
      <c r="V12" s="16">
        <v>154.01</v>
      </c>
      <c r="W12" s="16">
        <v>32.06</v>
      </c>
      <c r="X12" s="16">
        <v>19.91</v>
      </c>
      <c r="Y12" s="16">
        <v>108.15</v>
      </c>
      <c r="Z12" s="16">
        <v>1.25</v>
      </c>
      <c r="AA12" s="16">
        <v>21.6</v>
      </c>
      <c r="AB12" s="16">
        <v>14.77</v>
      </c>
      <c r="AC12" s="16">
        <v>24.24</v>
      </c>
      <c r="AD12" s="16">
        <v>0.49</v>
      </c>
      <c r="AE12" s="16">
        <v>0.25</v>
      </c>
      <c r="AF12" s="16">
        <v>0.1</v>
      </c>
      <c r="AG12" s="16">
        <v>1.4</v>
      </c>
      <c r="AH12" s="16">
        <v>3.3</v>
      </c>
      <c r="AI12" s="16">
        <v>2.2799999999999998</v>
      </c>
      <c r="AJ12" s="16">
        <v>0</v>
      </c>
      <c r="AK12" s="16">
        <v>384.23</v>
      </c>
      <c r="AL12" s="16">
        <v>330.97</v>
      </c>
      <c r="AM12" s="16">
        <v>510.31</v>
      </c>
      <c r="AN12" s="16">
        <v>558.41999999999996</v>
      </c>
      <c r="AO12" s="16">
        <v>157.94999999999999</v>
      </c>
      <c r="AP12" s="16">
        <v>301.76</v>
      </c>
      <c r="AQ12" s="16">
        <v>90.27</v>
      </c>
      <c r="AR12" s="16">
        <v>276.86</v>
      </c>
      <c r="AS12" s="16">
        <v>336.32</v>
      </c>
      <c r="AT12" s="16">
        <v>382.4</v>
      </c>
      <c r="AU12" s="16">
        <v>569.45000000000005</v>
      </c>
      <c r="AV12" s="16">
        <v>249.45</v>
      </c>
      <c r="AW12" s="16">
        <v>303.32</v>
      </c>
      <c r="AX12" s="16">
        <v>1021.84</v>
      </c>
      <c r="AY12" s="16">
        <v>71.819999999999993</v>
      </c>
      <c r="AZ12" s="16">
        <v>300.66000000000003</v>
      </c>
      <c r="BA12" s="16">
        <v>272.87</v>
      </c>
      <c r="BB12" s="16">
        <v>249.94</v>
      </c>
      <c r="BC12" s="16">
        <v>85.83</v>
      </c>
      <c r="BD12" s="16">
        <v>0.12</v>
      </c>
      <c r="BE12" s="16">
        <v>0.05</v>
      </c>
      <c r="BF12" s="16">
        <v>0.03</v>
      </c>
      <c r="BG12" s="16">
        <v>7.0000000000000007E-2</v>
      </c>
      <c r="BH12" s="16">
        <v>7.0000000000000007E-2</v>
      </c>
      <c r="BI12" s="16">
        <v>0.34</v>
      </c>
      <c r="BJ12" s="16">
        <v>0</v>
      </c>
      <c r="BK12" s="16">
        <v>0.96</v>
      </c>
      <c r="BL12" s="16">
        <v>0</v>
      </c>
      <c r="BM12" s="16">
        <v>0.3</v>
      </c>
      <c r="BN12" s="16">
        <v>0</v>
      </c>
      <c r="BO12" s="16">
        <v>0</v>
      </c>
      <c r="BP12" s="16">
        <v>0</v>
      </c>
      <c r="BQ12" s="16">
        <v>7.0000000000000007E-2</v>
      </c>
      <c r="BR12" s="16">
        <v>0.1</v>
      </c>
      <c r="BS12" s="16">
        <v>0.79</v>
      </c>
      <c r="BT12" s="16">
        <v>0</v>
      </c>
      <c r="BU12" s="16">
        <v>0</v>
      </c>
      <c r="BV12" s="16">
        <v>0.06</v>
      </c>
      <c r="BW12" s="16">
        <v>0</v>
      </c>
      <c r="BX12" s="16">
        <v>0</v>
      </c>
      <c r="BY12" s="16">
        <v>0</v>
      </c>
      <c r="BZ12" s="16">
        <v>0</v>
      </c>
      <c r="CA12" s="16">
        <v>0</v>
      </c>
      <c r="CB12" s="16">
        <v>59.1</v>
      </c>
      <c r="CD12" s="16">
        <v>24.06</v>
      </c>
      <c r="CF12" s="16">
        <v>0</v>
      </c>
      <c r="CG12" s="16">
        <v>0</v>
      </c>
      <c r="CH12" s="16">
        <v>0</v>
      </c>
      <c r="CI12" s="16">
        <v>0</v>
      </c>
      <c r="CJ12" s="16">
        <v>0</v>
      </c>
      <c r="CK12" s="16">
        <v>0</v>
      </c>
      <c r="CL12" s="16">
        <v>0</v>
      </c>
      <c r="CM12" s="16">
        <v>0</v>
      </c>
      <c r="CN12" s="16">
        <v>0</v>
      </c>
      <c r="CO12" s="16">
        <v>0</v>
      </c>
      <c r="CP12" s="16">
        <v>0.74</v>
      </c>
    </row>
    <row r="13" spans="1:94" s="16" customFormat="1" ht="15" x14ac:dyDescent="0.25">
      <c r="A13" s="16" t="str">
        <f>"3/4"</f>
        <v>3/4</v>
      </c>
      <c r="B13" s="17" t="s">
        <v>95</v>
      </c>
      <c r="C13" s="18" t="str">
        <f>"150"</f>
        <v>150</v>
      </c>
      <c r="D13" s="18">
        <v>4.57</v>
      </c>
      <c r="E13" s="18">
        <v>0.03</v>
      </c>
      <c r="F13" s="18">
        <v>3.85</v>
      </c>
      <c r="G13" s="18">
        <v>1.19</v>
      </c>
      <c r="H13" s="18">
        <v>23.84</v>
      </c>
      <c r="I13" s="18">
        <v>142.23301049999998</v>
      </c>
      <c r="J13" s="16">
        <v>1.99</v>
      </c>
      <c r="K13" s="16">
        <v>0.08</v>
      </c>
      <c r="L13" s="16">
        <v>0</v>
      </c>
      <c r="M13" s="16">
        <v>0</v>
      </c>
      <c r="N13" s="16">
        <v>0.55000000000000004</v>
      </c>
      <c r="O13" s="16">
        <v>19.34</v>
      </c>
      <c r="P13" s="16">
        <v>3.95</v>
      </c>
      <c r="Q13" s="16">
        <v>0</v>
      </c>
      <c r="R13" s="16">
        <v>0</v>
      </c>
      <c r="S13" s="16">
        <v>0</v>
      </c>
      <c r="T13" s="16">
        <v>1.05</v>
      </c>
      <c r="U13" s="16">
        <v>145.36000000000001</v>
      </c>
      <c r="V13" s="16">
        <v>139.4</v>
      </c>
      <c r="W13" s="16">
        <v>9.34</v>
      </c>
      <c r="X13" s="16">
        <v>69.900000000000006</v>
      </c>
      <c r="Y13" s="16">
        <v>103.16</v>
      </c>
      <c r="Z13" s="16">
        <v>2.41</v>
      </c>
      <c r="AA13" s="16">
        <v>15</v>
      </c>
      <c r="AB13" s="16">
        <v>13.43</v>
      </c>
      <c r="AC13" s="16">
        <v>17.61</v>
      </c>
      <c r="AD13" s="16">
        <v>0.33</v>
      </c>
      <c r="AE13" s="16">
        <v>0.13</v>
      </c>
      <c r="AF13" s="16">
        <v>7.0000000000000007E-2</v>
      </c>
      <c r="AG13" s="16">
        <v>1.32</v>
      </c>
      <c r="AH13" s="16">
        <v>2.65</v>
      </c>
      <c r="AI13" s="16">
        <v>0</v>
      </c>
      <c r="AJ13" s="16">
        <v>0</v>
      </c>
      <c r="AK13" s="16">
        <v>1.54</v>
      </c>
      <c r="AL13" s="16">
        <v>1.51</v>
      </c>
      <c r="AM13" s="16">
        <v>271.10000000000002</v>
      </c>
      <c r="AN13" s="16">
        <v>192.53</v>
      </c>
      <c r="AO13" s="16">
        <v>115.87</v>
      </c>
      <c r="AP13" s="16">
        <v>145.79</v>
      </c>
      <c r="AQ13" s="16">
        <v>66.41</v>
      </c>
      <c r="AR13" s="16">
        <v>214.75</v>
      </c>
      <c r="AS13" s="16">
        <v>210.21</v>
      </c>
      <c r="AT13" s="16">
        <v>404.32</v>
      </c>
      <c r="AU13" s="16">
        <v>398.98</v>
      </c>
      <c r="AV13" s="16">
        <v>109.33</v>
      </c>
      <c r="AW13" s="16">
        <v>260.19</v>
      </c>
      <c r="AX13" s="16">
        <v>819.16</v>
      </c>
      <c r="AY13" s="16">
        <v>0</v>
      </c>
      <c r="AZ13" s="16">
        <v>181.84</v>
      </c>
      <c r="BA13" s="16">
        <v>220.24</v>
      </c>
      <c r="BB13" s="16">
        <v>156.41</v>
      </c>
      <c r="BC13" s="16">
        <v>119.22</v>
      </c>
      <c r="BD13" s="16">
        <v>0.1</v>
      </c>
      <c r="BE13" s="16">
        <v>0.05</v>
      </c>
      <c r="BF13" s="16">
        <v>0.02</v>
      </c>
      <c r="BG13" s="16">
        <v>0.06</v>
      </c>
      <c r="BH13" s="16">
        <v>0.06</v>
      </c>
      <c r="BI13" s="16">
        <v>0.3</v>
      </c>
      <c r="BJ13" s="16">
        <v>0</v>
      </c>
      <c r="BK13" s="16">
        <v>1</v>
      </c>
      <c r="BL13" s="16">
        <v>0</v>
      </c>
      <c r="BM13" s="16">
        <v>0.27</v>
      </c>
      <c r="BN13" s="16">
        <v>0</v>
      </c>
      <c r="BO13" s="16">
        <v>0</v>
      </c>
      <c r="BP13" s="16">
        <v>0</v>
      </c>
      <c r="BQ13" s="16">
        <v>0.06</v>
      </c>
      <c r="BR13" s="16">
        <v>0.09</v>
      </c>
      <c r="BS13" s="16">
        <v>1.05</v>
      </c>
      <c r="BT13" s="16">
        <v>0.01</v>
      </c>
      <c r="BU13" s="16">
        <v>0</v>
      </c>
      <c r="BV13" s="16">
        <v>0.41</v>
      </c>
      <c r="BW13" s="16">
        <v>0.04</v>
      </c>
      <c r="BX13" s="16">
        <v>0</v>
      </c>
      <c r="BY13" s="16">
        <v>0</v>
      </c>
      <c r="BZ13" s="16">
        <v>0</v>
      </c>
      <c r="CA13" s="16">
        <v>0</v>
      </c>
      <c r="CB13" s="16">
        <v>126.08</v>
      </c>
      <c r="CD13" s="16">
        <v>17.239999999999998</v>
      </c>
      <c r="CF13" s="16">
        <v>0</v>
      </c>
      <c r="CG13" s="16">
        <v>0</v>
      </c>
      <c r="CH13" s="16">
        <v>0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0.38</v>
      </c>
    </row>
    <row r="14" spans="1:94" s="16" customFormat="1" ht="15" x14ac:dyDescent="0.25">
      <c r="A14" s="16" t="str">
        <f>"3/10"</f>
        <v>3/10</v>
      </c>
      <c r="B14" s="17" t="s">
        <v>96</v>
      </c>
      <c r="C14" s="18" t="str">
        <f>"200"</f>
        <v>200</v>
      </c>
      <c r="D14" s="18">
        <v>0.35</v>
      </c>
      <c r="E14" s="18">
        <v>0</v>
      </c>
      <c r="F14" s="18">
        <v>0.35</v>
      </c>
      <c r="G14" s="18">
        <v>0.35</v>
      </c>
      <c r="H14" s="18">
        <v>19.940000000000001</v>
      </c>
      <c r="I14" s="18">
        <v>79.958719999999985</v>
      </c>
      <c r="J14" s="16">
        <v>0.09</v>
      </c>
      <c r="K14" s="16">
        <v>0</v>
      </c>
      <c r="L14" s="16">
        <v>0</v>
      </c>
      <c r="M14" s="16">
        <v>0</v>
      </c>
      <c r="N14" s="16">
        <v>17.72</v>
      </c>
      <c r="O14" s="16">
        <v>0.68</v>
      </c>
      <c r="P14" s="16">
        <v>1.54</v>
      </c>
      <c r="Q14" s="16">
        <v>0</v>
      </c>
      <c r="R14" s="16">
        <v>0</v>
      </c>
      <c r="S14" s="16">
        <v>0.72</v>
      </c>
      <c r="T14" s="16">
        <v>0.46</v>
      </c>
      <c r="U14" s="16">
        <v>23.27</v>
      </c>
      <c r="V14" s="16">
        <v>248</v>
      </c>
      <c r="W14" s="16">
        <v>14.26</v>
      </c>
      <c r="X14" s="16">
        <v>7.7</v>
      </c>
      <c r="Y14" s="16">
        <v>9.2100000000000009</v>
      </c>
      <c r="Z14" s="16">
        <v>1.95</v>
      </c>
      <c r="AA14" s="16">
        <v>0</v>
      </c>
      <c r="AB14" s="16">
        <v>24.3</v>
      </c>
      <c r="AC14" s="16">
        <v>4.5</v>
      </c>
      <c r="AD14" s="16">
        <v>0.18</v>
      </c>
      <c r="AE14" s="16">
        <v>0.02</v>
      </c>
      <c r="AF14" s="16">
        <v>0.02</v>
      </c>
      <c r="AG14" s="16">
        <v>0.23</v>
      </c>
      <c r="AH14" s="16">
        <v>0.36</v>
      </c>
      <c r="AI14" s="16">
        <v>3.6</v>
      </c>
      <c r="AJ14" s="16">
        <v>0</v>
      </c>
      <c r="AK14" s="16">
        <v>0</v>
      </c>
      <c r="AL14" s="16">
        <v>0</v>
      </c>
      <c r="AM14" s="16">
        <v>16.760000000000002</v>
      </c>
      <c r="AN14" s="16">
        <v>15.88</v>
      </c>
      <c r="AO14" s="16">
        <v>2.65</v>
      </c>
      <c r="AP14" s="16">
        <v>9.6999999999999993</v>
      </c>
      <c r="AQ14" s="16">
        <v>2.65</v>
      </c>
      <c r="AR14" s="16">
        <v>7.94</v>
      </c>
      <c r="AS14" s="16">
        <v>14.99</v>
      </c>
      <c r="AT14" s="16">
        <v>8.82</v>
      </c>
      <c r="AU14" s="16">
        <v>68.8</v>
      </c>
      <c r="AV14" s="16">
        <v>6.17</v>
      </c>
      <c r="AW14" s="16">
        <v>12.35</v>
      </c>
      <c r="AX14" s="16">
        <v>37.04</v>
      </c>
      <c r="AY14" s="16">
        <v>0</v>
      </c>
      <c r="AZ14" s="16">
        <v>11.47</v>
      </c>
      <c r="BA14" s="16">
        <v>14.11</v>
      </c>
      <c r="BB14" s="16">
        <v>5.29</v>
      </c>
      <c r="BC14" s="16">
        <v>4.41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0</v>
      </c>
      <c r="CB14" s="16">
        <v>287.68</v>
      </c>
      <c r="CD14" s="16">
        <v>4.05</v>
      </c>
      <c r="CF14" s="16">
        <v>0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10</v>
      </c>
      <c r="CP14" s="16">
        <v>0</v>
      </c>
    </row>
    <row r="15" spans="1:94" s="16" customFormat="1" ht="15" x14ac:dyDescent="0.25">
      <c r="A15" s="16" t="str">
        <f>"-"</f>
        <v>-</v>
      </c>
      <c r="B15" s="17" t="s">
        <v>97</v>
      </c>
      <c r="C15" s="18" t="str">
        <f>"31"</f>
        <v>31</v>
      </c>
      <c r="D15" s="18">
        <v>2.0499999999999998</v>
      </c>
      <c r="E15" s="18">
        <v>0</v>
      </c>
      <c r="F15" s="18">
        <v>0.37</v>
      </c>
      <c r="G15" s="18">
        <v>0.37</v>
      </c>
      <c r="H15" s="18">
        <v>12.93</v>
      </c>
      <c r="I15" s="18">
        <v>59.947799999999994</v>
      </c>
      <c r="J15" s="16">
        <v>0.06</v>
      </c>
      <c r="K15" s="16">
        <v>0</v>
      </c>
      <c r="L15" s="16">
        <v>0</v>
      </c>
      <c r="M15" s="16">
        <v>0</v>
      </c>
      <c r="N15" s="16">
        <v>0.37</v>
      </c>
      <c r="O15" s="16">
        <v>9.98</v>
      </c>
      <c r="P15" s="16">
        <v>2.57</v>
      </c>
      <c r="Q15" s="16">
        <v>0</v>
      </c>
      <c r="R15" s="16">
        <v>0</v>
      </c>
      <c r="S15" s="16">
        <v>0.31</v>
      </c>
      <c r="T15" s="16">
        <v>0.78</v>
      </c>
      <c r="U15" s="16">
        <v>189.1</v>
      </c>
      <c r="V15" s="16">
        <v>75.95</v>
      </c>
      <c r="W15" s="16">
        <v>10.85</v>
      </c>
      <c r="X15" s="16">
        <v>14.57</v>
      </c>
      <c r="Y15" s="16">
        <v>48.98</v>
      </c>
      <c r="Z15" s="16">
        <v>1.21</v>
      </c>
      <c r="AA15" s="16">
        <v>0</v>
      </c>
      <c r="AB15" s="16">
        <v>1.55</v>
      </c>
      <c r="AC15" s="16">
        <v>0.31</v>
      </c>
      <c r="AD15" s="16">
        <v>0.43</v>
      </c>
      <c r="AE15" s="16">
        <v>0.06</v>
      </c>
      <c r="AF15" s="16">
        <v>0.02</v>
      </c>
      <c r="AG15" s="16">
        <v>0.22</v>
      </c>
      <c r="AH15" s="16">
        <v>0.62</v>
      </c>
      <c r="AI15" s="16">
        <v>0</v>
      </c>
      <c r="AJ15" s="16">
        <v>0</v>
      </c>
      <c r="AK15" s="16">
        <v>0</v>
      </c>
      <c r="AL15" s="16">
        <v>0</v>
      </c>
      <c r="AM15" s="16">
        <v>132.37</v>
      </c>
      <c r="AN15" s="16">
        <v>69.13</v>
      </c>
      <c r="AO15" s="16">
        <v>28.83</v>
      </c>
      <c r="AP15" s="16">
        <v>61.38</v>
      </c>
      <c r="AQ15" s="16">
        <v>24.8</v>
      </c>
      <c r="AR15" s="16">
        <v>115.01</v>
      </c>
      <c r="AS15" s="16">
        <v>92.07</v>
      </c>
      <c r="AT15" s="16">
        <v>90.21</v>
      </c>
      <c r="AU15" s="16">
        <v>143.84</v>
      </c>
      <c r="AV15" s="16">
        <v>38.44</v>
      </c>
      <c r="AW15" s="16">
        <v>96.1</v>
      </c>
      <c r="AX15" s="16">
        <v>473.99</v>
      </c>
      <c r="AY15" s="16">
        <v>0</v>
      </c>
      <c r="AZ15" s="16">
        <v>163.06</v>
      </c>
      <c r="BA15" s="16">
        <v>90.21</v>
      </c>
      <c r="BB15" s="16">
        <v>55.8</v>
      </c>
      <c r="BC15" s="16">
        <v>40.299999999999997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0.04</v>
      </c>
      <c r="BL15" s="16">
        <v>0</v>
      </c>
      <c r="BM15" s="16">
        <v>0</v>
      </c>
      <c r="BN15" s="16">
        <v>0.01</v>
      </c>
      <c r="BO15" s="16">
        <v>0</v>
      </c>
      <c r="BP15" s="16">
        <v>0</v>
      </c>
      <c r="BQ15" s="16">
        <v>0</v>
      </c>
      <c r="BR15" s="16">
        <v>0</v>
      </c>
      <c r="BS15" s="16">
        <v>0.03</v>
      </c>
      <c r="BT15" s="16">
        <v>0</v>
      </c>
      <c r="BU15" s="16">
        <v>0</v>
      </c>
      <c r="BV15" s="16">
        <v>0.15</v>
      </c>
      <c r="BW15" s="16">
        <v>0.02</v>
      </c>
      <c r="BX15" s="16">
        <v>0</v>
      </c>
      <c r="BY15" s="16">
        <v>0</v>
      </c>
      <c r="BZ15" s="16">
        <v>0</v>
      </c>
      <c r="CA15" s="16">
        <v>0</v>
      </c>
      <c r="CB15" s="16">
        <v>14.57</v>
      </c>
      <c r="CD15" s="16">
        <v>0.26</v>
      </c>
      <c r="CF15" s="16">
        <v>0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</row>
    <row r="16" spans="1:94" s="13" customFormat="1" ht="15" x14ac:dyDescent="0.25">
      <c r="A16" s="13" t="str">
        <f>"-"</f>
        <v>-</v>
      </c>
      <c r="B16" s="14" t="s">
        <v>98</v>
      </c>
      <c r="C16" s="15" t="str">
        <f>"62"</f>
        <v>62</v>
      </c>
      <c r="D16" s="15">
        <v>4.0999999999999996</v>
      </c>
      <c r="E16" s="15">
        <v>0</v>
      </c>
      <c r="F16" s="15">
        <v>0.41</v>
      </c>
      <c r="G16" s="15">
        <v>0.41</v>
      </c>
      <c r="H16" s="15">
        <v>29.08</v>
      </c>
      <c r="I16" s="15">
        <v>138.81861999999998</v>
      </c>
      <c r="J16" s="13">
        <v>0</v>
      </c>
      <c r="K16" s="13">
        <v>0</v>
      </c>
      <c r="L16" s="13">
        <v>0</v>
      </c>
      <c r="M16" s="13">
        <v>0</v>
      </c>
      <c r="N16" s="13">
        <v>0.68</v>
      </c>
      <c r="O16" s="13">
        <v>28.27</v>
      </c>
      <c r="P16" s="13">
        <v>0.12</v>
      </c>
      <c r="Q16" s="13">
        <v>0</v>
      </c>
      <c r="R16" s="13">
        <v>0</v>
      </c>
      <c r="S16" s="13">
        <v>0</v>
      </c>
      <c r="T16" s="13">
        <v>1.1200000000000001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315.55</v>
      </c>
      <c r="AN16" s="13">
        <v>104.64</v>
      </c>
      <c r="AO16" s="13">
        <v>62.03</v>
      </c>
      <c r="AP16" s="13">
        <v>124.06</v>
      </c>
      <c r="AQ16" s="13">
        <v>46.93</v>
      </c>
      <c r="AR16" s="13">
        <v>224.39</v>
      </c>
      <c r="AS16" s="13">
        <v>139.16999999999999</v>
      </c>
      <c r="AT16" s="13">
        <v>194.18</v>
      </c>
      <c r="AU16" s="13">
        <v>160.19999999999999</v>
      </c>
      <c r="AV16" s="13">
        <v>84.15</v>
      </c>
      <c r="AW16" s="13">
        <v>148.87</v>
      </c>
      <c r="AX16" s="13">
        <v>1244.94</v>
      </c>
      <c r="AY16" s="13">
        <v>0</v>
      </c>
      <c r="AZ16" s="13">
        <v>405.63</v>
      </c>
      <c r="BA16" s="13">
        <v>176.38</v>
      </c>
      <c r="BB16" s="13">
        <v>117.05</v>
      </c>
      <c r="BC16" s="13">
        <v>92.78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0.05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0.04</v>
      </c>
      <c r="BT16" s="13">
        <v>0</v>
      </c>
      <c r="BU16" s="13">
        <v>0</v>
      </c>
      <c r="BV16" s="13">
        <v>0.17</v>
      </c>
      <c r="BW16" s="13">
        <v>0.01</v>
      </c>
      <c r="BX16" s="13">
        <v>0</v>
      </c>
      <c r="BY16" s="13">
        <v>0</v>
      </c>
      <c r="BZ16" s="13">
        <v>0</v>
      </c>
      <c r="CA16" s="13">
        <v>0</v>
      </c>
      <c r="CB16" s="13">
        <v>24.24</v>
      </c>
      <c r="CD16" s="13">
        <v>0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3">
        <v>0</v>
      </c>
      <c r="CN16" s="13">
        <v>0</v>
      </c>
      <c r="CO16" s="13">
        <v>0</v>
      </c>
      <c r="CP16" s="13">
        <v>0</v>
      </c>
    </row>
    <row r="17" spans="1:94" s="19" customFormat="1" ht="14.25" x14ac:dyDescent="0.2">
      <c r="B17" s="20" t="s">
        <v>99</v>
      </c>
      <c r="C17" s="21">
        <v>858</v>
      </c>
      <c r="D17" s="21">
        <v>25.76</v>
      </c>
      <c r="E17" s="21">
        <v>10.220000000000001</v>
      </c>
      <c r="F17" s="21">
        <v>34.42</v>
      </c>
      <c r="G17" s="21">
        <v>11.26</v>
      </c>
      <c r="H17" s="21">
        <v>118.5</v>
      </c>
      <c r="I17" s="21">
        <v>867.63</v>
      </c>
      <c r="J17" s="19">
        <v>11.96</v>
      </c>
      <c r="K17" s="19">
        <v>5.78</v>
      </c>
      <c r="L17" s="19">
        <v>0</v>
      </c>
      <c r="M17" s="19">
        <v>0</v>
      </c>
      <c r="N17" s="19">
        <v>29.59</v>
      </c>
      <c r="O17" s="19">
        <v>76.28</v>
      </c>
      <c r="P17" s="19">
        <v>12.63</v>
      </c>
      <c r="Q17" s="19">
        <v>0</v>
      </c>
      <c r="R17" s="19">
        <v>0</v>
      </c>
      <c r="S17" s="19">
        <v>1.47</v>
      </c>
      <c r="T17" s="19">
        <v>7.25</v>
      </c>
      <c r="U17" s="19">
        <v>1001.48</v>
      </c>
      <c r="V17" s="19">
        <v>1092.03</v>
      </c>
      <c r="W17" s="19">
        <v>123.03</v>
      </c>
      <c r="X17" s="19">
        <v>142.72999999999999</v>
      </c>
      <c r="Y17" s="19">
        <v>380.33</v>
      </c>
      <c r="Z17" s="19">
        <v>8.17</v>
      </c>
      <c r="AA17" s="19">
        <v>45.29</v>
      </c>
      <c r="AB17" s="19">
        <v>1155.49</v>
      </c>
      <c r="AC17" s="19">
        <v>264.72000000000003</v>
      </c>
      <c r="AD17" s="19">
        <v>5.6</v>
      </c>
      <c r="AE17" s="19">
        <v>0.54</v>
      </c>
      <c r="AF17" s="19">
        <v>0.28999999999999998</v>
      </c>
      <c r="AG17" s="19">
        <v>5.52</v>
      </c>
      <c r="AH17" s="19">
        <v>11.25</v>
      </c>
      <c r="AI17" s="19">
        <v>36.67</v>
      </c>
      <c r="AJ17" s="19">
        <v>0</v>
      </c>
      <c r="AK17" s="19">
        <v>385.77</v>
      </c>
      <c r="AL17" s="19">
        <v>332.48</v>
      </c>
      <c r="AM17" s="19">
        <v>1361.11</v>
      </c>
      <c r="AN17" s="19">
        <v>1036.5</v>
      </c>
      <c r="AO17" s="19">
        <v>399.76</v>
      </c>
      <c r="AP17" s="19">
        <v>711.67</v>
      </c>
      <c r="AQ17" s="19">
        <v>254.42</v>
      </c>
      <c r="AR17" s="19">
        <v>941.24</v>
      </c>
      <c r="AS17" s="19">
        <v>898.98</v>
      </c>
      <c r="AT17" s="19">
        <v>1217.5899999999999</v>
      </c>
      <c r="AU17" s="19">
        <v>1564.99</v>
      </c>
      <c r="AV17" s="19">
        <v>529.13</v>
      </c>
      <c r="AW17" s="19">
        <v>899.18</v>
      </c>
      <c r="AX17" s="19">
        <v>4204.5</v>
      </c>
      <c r="AY17" s="19">
        <v>71.819999999999993</v>
      </c>
      <c r="AZ17" s="19">
        <v>1213.51</v>
      </c>
      <c r="BA17" s="19">
        <v>870.33</v>
      </c>
      <c r="BB17" s="19">
        <v>654.55999999999995</v>
      </c>
      <c r="BC17" s="19">
        <v>379.32</v>
      </c>
      <c r="BD17" s="19">
        <v>0.22</v>
      </c>
      <c r="BE17" s="19">
        <v>0.1</v>
      </c>
      <c r="BF17" s="19">
        <v>0.05</v>
      </c>
      <c r="BG17" s="19">
        <v>0.12</v>
      </c>
      <c r="BH17" s="19">
        <v>0.14000000000000001</v>
      </c>
      <c r="BI17" s="19">
        <v>0.64</v>
      </c>
      <c r="BJ17" s="19">
        <v>0</v>
      </c>
      <c r="BK17" s="19">
        <v>2.63</v>
      </c>
      <c r="BL17" s="19">
        <v>0</v>
      </c>
      <c r="BM17" s="19">
        <v>0.92</v>
      </c>
      <c r="BN17" s="19">
        <v>0.04</v>
      </c>
      <c r="BO17" s="19">
        <v>0.06</v>
      </c>
      <c r="BP17" s="19">
        <v>0</v>
      </c>
      <c r="BQ17" s="19">
        <v>0.12</v>
      </c>
      <c r="BR17" s="19">
        <v>0.2</v>
      </c>
      <c r="BS17" s="19">
        <v>3.96</v>
      </c>
      <c r="BT17" s="19">
        <v>0.01</v>
      </c>
      <c r="BU17" s="19">
        <v>0</v>
      </c>
      <c r="BV17" s="19">
        <v>5.83</v>
      </c>
      <c r="BW17" s="19">
        <v>0.08</v>
      </c>
      <c r="BX17" s="19">
        <v>0</v>
      </c>
      <c r="BY17" s="19">
        <v>0</v>
      </c>
      <c r="BZ17" s="19">
        <v>0</v>
      </c>
      <c r="CA17" s="19">
        <v>0</v>
      </c>
      <c r="CB17" s="19">
        <v>859.39</v>
      </c>
      <c r="CC17" s="19">
        <f>$I$17/$I$18*100</f>
        <v>100</v>
      </c>
      <c r="CD17" s="19">
        <v>237.88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11.8</v>
      </c>
      <c r="CP17" s="19">
        <v>1.92</v>
      </c>
    </row>
    <row r="18" spans="1:94" s="19" customFormat="1" ht="14.25" x14ac:dyDescent="0.2">
      <c r="B18" s="20" t="s">
        <v>100</v>
      </c>
      <c r="C18" s="21"/>
      <c r="D18" s="21">
        <v>25.76</v>
      </c>
      <c r="E18" s="21">
        <v>10.220000000000001</v>
      </c>
      <c r="F18" s="21">
        <v>34.42</v>
      </c>
      <c r="G18" s="21">
        <v>11.26</v>
      </c>
      <c r="H18" s="21">
        <v>118.5</v>
      </c>
      <c r="I18" s="21">
        <v>867.63</v>
      </c>
      <c r="J18" s="19">
        <v>11.96</v>
      </c>
      <c r="K18" s="19">
        <v>5.78</v>
      </c>
      <c r="L18" s="19">
        <v>0</v>
      </c>
      <c r="M18" s="19">
        <v>0</v>
      </c>
      <c r="N18" s="19">
        <v>29.59</v>
      </c>
      <c r="O18" s="19">
        <v>76.28</v>
      </c>
      <c r="P18" s="19">
        <v>12.63</v>
      </c>
      <c r="Q18" s="19">
        <v>0</v>
      </c>
      <c r="R18" s="19">
        <v>0</v>
      </c>
      <c r="S18" s="19">
        <v>1.47</v>
      </c>
      <c r="T18" s="19">
        <v>7.25</v>
      </c>
      <c r="U18" s="19">
        <v>1001.48</v>
      </c>
      <c r="V18" s="19">
        <v>1092.03</v>
      </c>
      <c r="W18" s="19">
        <v>123.03</v>
      </c>
      <c r="X18" s="19">
        <v>142.72999999999999</v>
      </c>
      <c r="Y18" s="19">
        <v>380.33</v>
      </c>
      <c r="Z18" s="19">
        <v>8.17</v>
      </c>
      <c r="AA18" s="19">
        <v>45.29</v>
      </c>
      <c r="AB18" s="19">
        <v>1155.49</v>
      </c>
      <c r="AC18" s="19">
        <v>264.72000000000003</v>
      </c>
      <c r="AD18" s="19">
        <v>5.6</v>
      </c>
      <c r="AE18" s="19">
        <v>0.54</v>
      </c>
      <c r="AF18" s="19">
        <v>0.28999999999999998</v>
      </c>
      <c r="AG18" s="19">
        <v>5.52</v>
      </c>
      <c r="AH18" s="19">
        <v>11.25</v>
      </c>
      <c r="AI18" s="19">
        <v>36.67</v>
      </c>
      <c r="AJ18" s="19">
        <v>0</v>
      </c>
      <c r="AK18" s="19">
        <v>385.77</v>
      </c>
      <c r="AL18" s="19">
        <v>332.48</v>
      </c>
      <c r="AM18" s="19">
        <v>1361.11</v>
      </c>
      <c r="AN18" s="19">
        <v>1036.5</v>
      </c>
      <c r="AO18" s="19">
        <v>399.76</v>
      </c>
      <c r="AP18" s="19">
        <v>711.67</v>
      </c>
      <c r="AQ18" s="19">
        <v>254.42</v>
      </c>
      <c r="AR18" s="19">
        <v>941.24</v>
      </c>
      <c r="AS18" s="19">
        <v>898.98</v>
      </c>
      <c r="AT18" s="19">
        <v>1217.5899999999999</v>
      </c>
      <c r="AU18" s="19">
        <v>1564.99</v>
      </c>
      <c r="AV18" s="19">
        <v>529.13</v>
      </c>
      <c r="AW18" s="19">
        <v>899.18</v>
      </c>
      <c r="AX18" s="19">
        <v>4204.5</v>
      </c>
      <c r="AY18" s="19">
        <v>71.819999999999993</v>
      </c>
      <c r="AZ18" s="19">
        <v>1213.51</v>
      </c>
      <c r="BA18" s="19">
        <v>870.33</v>
      </c>
      <c r="BB18" s="19">
        <v>654.55999999999995</v>
      </c>
      <c r="BC18" s="19">
        <v>379.32</v>
      </c>
      <c r="BD18" s="19">
        <v>0.22</v>
      </c>
      <c r="BE18" s="19">
        <v>0.1</v>
      </c>
      <c r="BF18" s="19">
        <v>0.05</v>
      </c>
      <c r="BG18" s="19">
        <v>0.12</v>
      </c>
      <c r="BH18" s="19">
        <v>0.14000000000000001</v>
      </c>
      <c r="BI18" s="19">
        <v>0.64</v>
      </c>
      <c r="BJ18" s="19">
        <v>0</v>
      </c>
      <c r="BK18" s="19">
        <v>2.63</v>
      </c>
      <c r="BL18" s="19">
        <v>0</v>
      </c>
      <c r="BM18" s="19">
        <v>0.92</v>
      </c>
      <c r="BN18" s="19">
        <v>0.04</v>
      </c>
      <c r="BO18" s="19">
        <v>0.06</v>
      </c>
      <c r="BP18" s="19">
        <v>0</v>
      </c>
      <c r="BQ18" s="19">
        <v>0.12</v>
      </c>
      <c r="BR18" s="19">
        <v>0.2</v>
      </c>
      <c r="BS18" s="19">
        <v>3.96</v>
      </c>
      <c r="BT18" s="19">
        <v>0.01</v>
      </c>
      <c r="BU18" s="19">
        <v>0</v>
      </c>
      <c r="BV18" s="19">
        <v>5.83</v>
      </c>
      <c r="BW18" s="19">
        <v>0.08</v>
      </c>
      <c r="BX18" s="19">
        <v>0</v>
      </c>
      <c r="BY18" s="19">
        <v>0</v>
      </c>
      <c r="BZ18" s="19">
        <v>0</v>
      </c>
      <c r="CA18" s="19">
        <v>0</v>
      </c>
      <c r="CB18" s="19">
        <v>859.39</v>
      </c>
      <c r="CD18" s="19">
        <v>237.88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v>0</v>
      </c>
      <c r="CO18" s="19">
        <v>11.8</v>
      </c>
      <c r="CP18" s="19">
        <v>1.92</v>
      </c>
    </row>
    <row r="19" spans="1:94" x14ac:dyDescent="0.25">
      <c r="B19" s="23" t="s">
        <v>101</v>
      </c>
    </row>
    <row r="20" spans="1:94" x14ac:dyDescent="0.25">
      <c r="B20" s="23" t="s">
        <v>90</v>
      </c>
    </row>
    <row r="21" spans="1:94" s="26" customFormat="1" ht="47.25" x14ac:dyDescent="0.25">
      <c r="A21" s="26" t="str">
        <f>"39/1"</f>
        <v>39/1</v>
      </c>
      <c r="B21" s="27" t="s">
        <v>102</v>
      </c>
      <c r="C21" s="26" t="str">
        <f>"60"</f>
        <v>60</v>
      </c>
      <c r="D21" s="26">
        <v>0.87</v>
      </c>
      <c r="E21" s="26">
        <v>0</v>
      </c>
      <c r="F21" s="26">
        <v>3.62</v>
      </c>
      <c r="G21" s="26">
        <v>3.62</v>
      </c>
      <c r="H21" s="26">
        <v>11.06</v>
      </c>
      <c r="I21" s="26">
        <v>75.843546912000008</v>
      </c>
      <c r="J21" s="26">
        <v>0.46</v>
      </c>
      <c r="K21" s="26">
        <v>2.34</v>
      </c>
      <c r="L21" s="26">
        <v>0.45</v>
      </c>
      <c r="M21" s="26">
        <v>0</v>
      </c>
      <c r="N21" s="26">
        <v>9.2200000000000006</v>
      </c>
      <c r="O21" s="26">
        <v>0.09</v>
      </c>
      <c r="P21" s="26">
        <v>1.75</v>
      </c>
      <c r="Q21" s="26">
        <v>0</v>
      </c>
      <c r="R21" s="26">
        <v>0</v>
      </c>
      <c r="S21" s="26">
        <v>0.3</v>
      </c>
      <c r="T21" s="26">
        <v>0.64</v>
      </c>
      <c r="U21" s="26">
        <v>16.89</v>
      </c>
      <c r="V21" s="26">
        <v>175.09</v>
      </c>
      <c r="W21" s="26">
        <v>22.18</v>
      </c>
      <c r="X21" s="26">
        <v>17</v>
      </c>
      <c r="Y21" s="26">
        <v>25.09</v>
      </c>
      <c r="Z21" s="26">
        <v>0.84</v>
      </c>
      <c r="AA21" s="26">
        <v>0</v>
      </c>
      <c r="AB21" s="26">
        <v>8.44</v>
      </c>
      <c r="AC21" s="26">
        <v>1.73</v>
      </c>
      <c r="AD21" s="26">
        <v>1.76</v>
      </c>
      <c r="AE21" s="26">
        <v>0.01</v>
      </c>
      <c r="AF21" s="26">
        <v>0.02</v>
      </c>
      <c r="AG21" s="26">
        <v>0.18</v>
      </c>
      <c r="AH21" s="26">
        <v>0.32</v>
      </c>
      <c r="AI21" s="26">
        <v>1.2</v>
      </c>
      <c r="AJ21" s="26">
        <v>0</v>
      </c>
      <c r="AK21" s="26">
        <v>0</v>
      </c>
      <c r="AL21" s="26">
        <v>0</v>
      </c>
      <c r="AM21" s="26">
        <v>31.51</v>
      </c>
      <c r="AN21" s="26">
        <v>43.27</v>
      </c>
      <c r="AO21" s="26">
        <v>9.41</v>
      </c>
      <c r="AP21" s="26">
        <v>24.93</v>
      </c>
      <c r="AQ21" s="26">
        <v>6.11</v>
      </c>
      <c r="AR21" s="26">
        <v>21.17</v>
      </c>
      <c r="AS21" s="26">
        <v>18.809999999999999</v>
      </c>
      <c r="AT21" s="26">
        <v>34.33</v>
      </c>
      <c r="AU21" s="26">
        <v>154.27000000000001</v>
      </c>
      <c r="AV21" s="26">
        <v>6.58</v>
      </c>
      <c r="AW21" s="26">
        <v>17.87</v>
      </c>
      <c r="AX21" s="26">
        <v>128.87</v>
      </c>
      <c r="AY21" s="26">
        <v>0</v>
      </c>
      <c r="AZ21" s="26">
        <v>22.11</v>
      </c>
      <c r="BA21" s="26">
        <v>29.63</v>
      </c>
      <c r="BB21" s="26">
        <v>23.52</v>
      </c>
      <c r="BC21" s="26">
        <v>7.06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0.22</v>
      </c>
      <c r="BL21" s="26">
        <v>0</v>
      </c>
      <c r="BM21" s="26">
        <v>0.14000000000000001</v>
      </c>
      <c r="BN21" s="26">
        <v>0.01</v>
      </c>
      <c r="BO21" s="26">
        <v>0.02</v>
      </c>
      <c r="BP21" s="26">
        <v>0</v>
      </c>
      <c r="BQ21" s="26">
        <v>0</v>
      </c>
      <c r="BR21" s="26">
        <v>0</v>
      </c>
      <c r="BS21" s="26">
        <v>0.84</v>
      </c>
      <c r="BT21" s="26">
        <v>0</v>
      </c>
      <c r="BU21" s="26">
        <v>0</v>
      </c>
      <c r="BV21" s="26">
        <v>2.08</v>
      </c>
      <c r="BW21" s="26">
        <v>0</v>
      </c>
      <c r="BX21" s="26">
        <v>0</v>
      </c>
      <c r="BY21" s="26">
        <v>0</v>
      </c>
      <c r="BZ21" s="26">
        <v>0</v>
      </c>
      <c r="CA21" s="26">
        <v>0</v>
      </c>
      <c r="CB21" s="26">
        <v>45.25</v>
      </c>
      <c r="CD21" s="26">
        <v>1.41</v>
      </c>
      <c r="CF21" s="26">
        <v>0</v>
      </c>
      <c r="CG21" s="26">
        <v>0</v>
      </c>
      <c r="CH21" s="26">
        <v>0</v>
      </c>
      <c r="CI21" s="26">
        <v>0</v>
      </c>
      <c r="CJ21" s="26">
        <v>0</v>
      </c>
      <c r="CK21" s="26">
        <v>0</v>
      </c>
      <c r="CL21" s="26">
        <v>0</v>
      </c>
      <c r="CM21" s="26">
        <v>0</v>
      </c>
      <c r="CN21" s="26">
        <v>0</v>
      </c>
      <c r="CO21" s="26">
        <v>1.8</v>
      </c>
      <c r="CP21" s="26">
        <v>0</v>
      </c>
    </row>
    <row r="22" spans="1:94" s="26" customFormat="1" ht="31.5" x14ac:dyDescent="0.25">
      <c r="A22" s="26" t="str">
        <f>"31/2"</f>
        <v>31/2</v>
      </c>
      <c r="B22" s="27" t="s">
        <v>103</v>
      </c>
      <c r="C22" s="26" t="str">
        <f>"250"</f>
        <v>250</v>
      </c>
      <c r="D22" s="26">
        <v>3.21</v>
      </c>
      <c r="E22" s="26">
        <v>1.1000000000000001</v>
      </c>
      <c r="F22" s="26">
        <v>4.96</v>
      </c>
      <c r="G22" s="26">
        <v>0.24</v>
      </c>
      <c r="H22" s="26">
        <v>14.41</v>
      </c>
      <c r="I22" s="26">
        <v>111.11214999999999</v>
      </c>
      <c r="J22" s="26">
        <v>3.14</v>
      </c>
      <c r="K22" s="26">
        <v>0.11</v>
      </c>
      <c r="L22" s="26">
        <v>0</v>
      </c>
      <c r="M22" s="26">
        <v>0</v>
      </c>
      <c r="N22" s="26">
        <v>5.29</v>
      </c>
      <c r="O22" s="26">
        <v>6.94</v>
      </c>
      <c r="P22" s="26">
        <v>2.17</v>
      </c>
      <c r="Q22" s="26">
        <v>0</v>
      </c>
      <c r="R22" s="26">
        <v>0</v>
      </c>
      <c r="S22" s="26">
        <v>0.22</v>
      </c>
      <c r="T22" s="26">
        <v>1.69</v>
      </c>
      <c r="U22" s="26">
        <v>271.73</v>
      </c>
      <c r="V22" s="26">
        <v>309.42</v>
      </c>
      <c r="W22" s="26">
        <v>68.81</v>
      </c>
      <c r="X22" s="26">
        <v>23.55</v>
      </c>
      <c r="Y22" s="26">
        <v>76.75</v>
      </c>
      <c r="Z22" s="26">
        <v>0.71</v>
      </c>
      <c r="AA22" s="26">
        <v>27.5</v>
      </c>
      <c r="AB22" s="26">
        <v>1685.03</v>
      </c>
      <c r="AC22" s="26">
        <v>339.53</v>
      </c>
      <c r="AD22" s="26">
        <v>0.28000000000000003</v>
      </c>
      <c r="AE22" s="26">
        <v>7.0000000000000007E-2</v>
      </c>
      <c r="AF22" s="26">
        <v>0.1</v>
      </c>
      <c r="AG22" s="26">
        <v>0.69</v>
      </c>
      <c r="AH22" s="26">
        <v>1.46</v>
      </c>
      <c r="AI22" s="26">
        <v>6.9</v>
      </c>
      <c r="AJ22" s="26">
        <v>0</v>
      </c>
      <c r="AK22" s="26">
        <v>85.04</v>
      </c>
      <c r="AL22" s="26">
        <v>82.25</v>
      </c>
      <c r="AM22" s="26">
        <v>208.5</v>
      </c>
      <c r="AN22" s="26">
        <v>160.63</v>
      </c>
      <c r="AO22" s="26">
        <v>47.78</v>
      </c>
      <c r="AP22" s="26">
        <v>109.71</v>
      </c>
      <c r="AQ22" s="26">
        <v>35.65</v>
      </c>
      <c r="AR22" s="26">
        <v>123.9</v>
      </c>
      <c r="AS22" s="26">
        <v>72.28</v>
      </c>
      <c r="AT22" s="26">
        <v>129.28</v>
      </c>
      <c r="AU22" s="26">
        <v>157.54</v>
      </c>
      <c r="AV22" s="26">
        <v>31.57</v>
      </c>
      <c r="AW22" s="26">
        <v>64.37</v>
      </c>
      <c r="AX22" s="26">
        <v>346.3</v>
      </c>
      <c r="AY22" s="26">
        <v>0</v>
      </c>
      <c r="AZ22" s="26">
        <v>94.97</v>
      </c>
      <c r="BA22" s="26">
        <v>73.48</v>
      </c>
      <c r="BB22" s="26">
        <v>115.69</v>
      </c>
      <c r="BC22" s="26">
        <v>32.659999999999997</v>
      </c>
      <c r="BD22" s="26">
        <v>0.13</v>
      </c>
      <c r="BE22" s="26">
        <v>0.06</v>
      </c>
      <c r="BF22" s="26">
        <v>0.03</v>
      </c>
      <c r="BG22" s="26">
        <v>7.0000000000000007E-2</v>
      </c>
      <c r="BH22" s="26">
        <v>0.08</v>
      </c>
      <c r="BI22" s="26">
        <v>0.39</v>
      </c>
      <c r="BJ22" s="26">
        <v>0</v>
      </c>
      <c r="BK22" s="26">
        <v>1.1100000000000001</v>
      </c>
      <c r="BL22" s="26">
        <v>0</v>
      </c>
      <c r="BM22" s="26">
        <v>0.34</v>
      </c>
      <c r="BN22" s="26">
        <v>0</v>
      </c>
      <c r="BO22" s="26">
        <v>0</v>
      </c>
      <c r="BP22" s="26">
        <v>0</v>
      </c>
      <c r="BQ22" s="26">
        <v>0.08</v>
      </c>
      <c r="BR22" s="26">
        <v>0.12</v>
      </c>
      <c r="BS22" s="26">
        <v>0.92</v>
      </c>
      <c r="BT22" s="26">
        <v>0</v>
      </c>
      <c r="BU22" s="26">
        <v>0</v>
      </c>
      <c r="BV22" s="26">
        <v>0.09</v>
      </c>
      <c r="BW22" s="26">
        <v>0.01</v>
      </c>
      <c r="BX22" s="26">
        <v>0</v>
      </c>
      <c r="BY22" s="26">
        <v>0</v>
      </c>
      <c r="BZ22" s="26">
        <v>0</v>
      </c>
      <c r="CA22" s="26">
        <v>0</v>
      </c>
      <c r="CB22" s="26">
        <v>285.25</v>
      </c>
      <c r="CD22" s="26">
        <v>308.33999999999997</v>
      </c>
      <c r="CF22" s="26">
        <v>0</v>
      </c>
      <c r="CG22" s="26">
        <v>0</v>
      </c>
      <c r="CH22" s="26">
        <v>0</v>
      </c>
      <c r="CI22" s="26">
        <v>0</v>
      </c>
      <c r="CJ22" s="26">
        <v>0</v>
      </c>
      <c r="CK22" s="26">
        <v>0</v>
      </c>
      <c r="CL22" s="26">
        <v>0</v>
      </c>
      <c r="CM22" s="26">
        <v>0</v>
      </c>
      <c r="CN22" s="26">
        <v>0</v>
      </c>
      <c r="CO22" s="26">
        <v>0</v>
      </c>
      <c r="CP22" s="26">
        <v>0.5</v>
      </c>
    </row>
    <row r="23" spans="1:94" s="26" customFormat="1" x14ac:dyDescent="0.25">
      <c r="A23" s="26" t="str">
        <f>"12/8"</f>
        <v>12/8</v>
      </c>
      <c r="B23" s="27" t="s">
        <v>104</v>
      </c>
      <c r="C23" s="26" t="str">
        <f>"90"</f>
        <v>90</v>
      </c>
      <c r="D23" s="26">
        <v>11.14</v>
      </c>
      <c r="E23" s="26">
        <v>9.82</v>
      </c>
      <c r="F23" s="26">
        <v>29.38</v>
      </c>
      <c r="G23" s="26">
        <v>0.08</v>
      </c>
      <c r="H23" s="26">
        <v>4.83</v>
      </c>
      <c r="I23" s="26">
        <v>327.30030000000005</v>
      </c>
      <c r="J23" s="26">
        <v>10.62</v>
      </c>
      <c r="K23" s="26">
        <v>0.1</v>
      </c>
      <c r="L23" s="26">
        <v>0</v>
      </c>
      <c r="M23" s="26">
        <v>0</v>
      </c>
      <c r="N23" s="26">
        <v>1.2</v>
      </c>
      <c r="O23" s="26">
        <v>3.07</v>
      </c>
      <c r="P23" s="26">
        <v>0.56000000000000005</v>
      </c>
      <c r="Q23" s="26">
        <v>0</v>
      </c>
      <c r="R23" s="26">
        <v>0</v>
      </c>
      <c r="S23" s="26">
        <v>0.03</v>
      </c>
      <c r="T23" s="26">
        <v>1.32</v>
      </c>
      <c r="U23" s="26">
        <v>371.93</v>
      </c>
      <c r="V23" s="26">
        <v>223.92</v>
      </c>
      <c r="W23" s="26">
        <v>12.13</v>
      </c>
      <c r="X23" s="26">
        <v>18.989999999999998</v>
      </c>
      <c r="Y23" s="26">
        <v>124.89</v>
      </c>
      <c r="Z23" s="26">
        <v>1.34</v>
      </c>
      <c r="AA23" s="26">
        <v>15.3</v>
      </c>
      <c r="AB23" s="26">
        <v>11.48</v>
      </c>
      <c r="AC23" s="26">
        <v>20.25</v>
      </c>
      <c r="AD23" s="26">
        <v>0.43</v>
      </c>
      <c r="AE23" s="26">
        <v>0.27</v>
      </c>
      <c r="AF23" s="26">
        <v>0.09</v>
      </c>
      <c r="AG23" s="26">
        <v>1.66</v>
      </c>
      <c r="AH23" s="26">
        <v>4.3899999999999997</v>
      </c>
      <c r="AI23" s="26">
        <v>0.41</v>
      </c>
      <c r="AJ23" s="26">
        <v>0</v>
      </c>
      <c r="AK23" s="26">
        <v>590.33000000000004</v>
      </c>
      <c r="AL23" s="26">
        <v>504.41</v>
      </c>
      <c r="AM23" s="26">
        <v>772.33</v>
      </c>
      <c r="AN23" s="26">
        <v>860.09</v>
      </c>
      <c r="AO23" s="26">
        <v>241.2</v>
      </c>
      <c r="AP23" s="26">
        <v>462.64</v>
      </c>
      <c r="AQ23" s="26">
        <v>136.76</v>
      </c>
      <c r="AR23" s="26">
        <v>419.89</v>
      </c>
      <c r="AS23" s="26">
        <v>544.38</v>
      </c>
      <c r="AT23" s="26">
        <v>619.47</v>
      </c>
      <c r="AU23" s="26">
        <v>921.23</v>
      </c>
      <c r="AV23" s="26">
        <v>403.37</v>
      </c>
      <c r="AW23" s="26">
        <v>491.37</v>
      </c>
      <c r="AX23" s="26">
        <v>1658.98</v>
      </c>
      <c r="AY23" s="26">
        <v>116.28</v>
      </c>
      <c r="AZ23" s="26">
        <v>488.12</v>
      </c>
      <c r="BA23" s="26">
        <v>441.61</v>
      </c>
      <c r="BB23" s="26">
        <v>368.17</v>
      </c>
      <c r="BC23" s="26">
        <v>134.15</v>
      </c>
      <c r="BD23" s="26">
        <v>0.11</v>
      </c>
      <c r="BE23" s="26">
        <v>0.05</v>
      </c>
      <c r="BF23" s="26">
        <v>0.03</v>
      </c>
      <c r="BG23" s="26">
        <v>0.06</v>
      </c>
      <c r="BH23" s="26">
        <v>7.0000000000000007E-2</v>
      </c>
      <c r="BI23" s="26">
        <v>0.34</v>
      </c>
      <c r="BJ23" s="26">
        <v>0</v>
      </c>
      <c r="BK23" s="26">
        <v>0.95</v>
      </c>
      <c r="BL23" s="26">
        <v>0</v>
      </c>
      <c r="BM23" s="26">
        <v>0.28999999999999998</v>
      </c>
      <c r="BN23" s="26">
        <v>0</v>
      </c>
      <c r="BO23" s="26">
        <v>0</v>
      </c>
      <c r="BP23" s="26">
        <v>0</v>
      </c>
      <c r="BQ23" s="26">
        <v>7.0000000000000007E-2</v>
      </c>
      <c r="BR23" s="26">
        <v>0.1</v>
      </c>
      <c r="BS23" s="26">
        <v>0.78</v>
      </c>
      <c r="BT23" s="26">
        <v>0</v>
      </c>
      <c r="BU23" s="26">
        <v>0</v>
      </c>
      <c r="BV23" s="26">
        <v>7.0000000000000007E-2</v>
      </c>
      <c r="BW23" s="26">
        <v>0</v>
      </c>
      <c r="BX23" s="26">
        <v>0</v>
      </c>
      <c r="BY23" s="26">
        <v>0</v>
      </c>
      <c r="BZ23" s="26">
        <v>0</v>
      </c>
      <c r="CA23" s="26">
        <v>0</v>
      </c>
      <c r="CB23" s="26">
        <v>50.45</v>
      </c>
      <c r="CD23" s="26">
        <v>17.21</v>
      </c>
      <c r="CF23" s="26">
        <v>0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  <c r="CM23" s="26">
        <v>0</v>
      </c>
      <c r="CN23" s="26">
        <v>0</v>
      </c>
      <c r="CO23" s="26">
        <v>0</v>
      </c>
      <c r="CP23" s="26">
        <v>0.45</v>
      </c>
    </row>
    <row r="24" spans="1:94" s="26" customFormat="1" ht="31.5" x14ac:dyDescent="0.25">
      <c r="A24" s="26" t="str">
        <f>"46/3"</f>
        <v>46/3</v>
      </c>
      <c r="B24" s="27" t="s">
        <v>105</v>
      </c>
      <c r="C24" s="26" t="str">
        <f>"150"</f>
        <v>150</v>
      </c>
      <c r="D24" s="26">
        <v>5.3</v>
      </c>
      <c r="E24" s="26">
        <v>0.03</v>
      </c>
      <c r="F24" s="26">
        <v>2.98</v>
      </c>
      <c r="G24" s="26">
        <v>0.66</v>
      </c>
      <c r="H24" s="26">
        <v>34.11</v>
      </c>
      <c r="I24" s="26">
        <v>183.94017449999998</v>
      </c>
      <c r="J24" s="26">
        <v>1.87</v>
      </c>
      <c r="K24" s="26">
        <v>0.08</v>
      </c>
      <c r="L24" s="26">
        <v>0</v>
      </c>
      <c r="M24" s="26">
        <v>0</v>
      </c>
      <c r="N24" s="26">
        <v>0.97</v>
      </c>
      <c r="O24" s="26">
        <v>31.42</v>
      </c>
      <c r="P24" s="26">
        <v>1.72</v>
      </c>
      <c r="Q24" s="26">
        <v>0</v>
      </c>
      <c r="R24" s="26">
        <v>0</v>
      </c>
      <c r="S24" s="26">
        <v>0</v>
      </c>
      <c r="T24" s="26">
        <v>0.68</v>
      </c>
      <c r="U24" s="26">
        <v>147.26</v>
      </c>
      <c r="V24" s="26">
        <v>56.22</v>
      </c>
      <c r="W24" s="26">
        <v>10.53</v>
      </c>
      <c r="X24" s="26">
        <v>7.17</v>
      </c>
      <c r="Y24" s="26">
        <v>39.83</v>
      </c>
      <c r="Z24" s="26">
        <v>0.73</v>
      </c>
      <c r="AA24" s="26">
        <v>9</v>
      </c>
      <c r="AB24" s="26">
        <v>9</v>
      </c>
      <c r="AC24" s="26">
        <v>16.88</v>
      </c>
      <c r="AD24" s="26">
        <v>0.8</v>
      </c>
      <c r="AE24" s="26">
        <v>0.06</v>
      </c>
      <c r="AF24" s="26">
        <v>0.02</v>
      </c>
      <c r="AG24" s="26">
        <v>0.49</v>
      </c>
      <c r="AH24" s="26">
        <v>1.49</v>
      </c>
      <c r="AI24" s="26">
        <v>0</v>
      </c>
      <c r="AJ24" s="26">
        <v>0</v>
      </c>
      <c r="AK24" s="26">
        <v>1.48</v>
      </c>
      <c r="AL24" s="26">
        <v>1.45</v>
      </c>
      <c r="AM24" s="26">
        <v>393.39</v>
      </c>
      <c r="AN24" s="26">
        <v>122.87</v>
      </c>
      <c r="AO24" s="26">
        <v>74.91</v>
      </c>
      <c r="AP24" s="26">
        <v>152.19</v>
      </c>
      <c r="AQ24" s="26">
        <v>49.94</v>
      </c>
      <c r="AR24" s="26">
        <v>244.06</v>
      </c>
      <c r="AS24" s="26">
        <v>161.38999999999999</v>
      </c>
      <c r="AT24" s="26">
        <v>194.59</v>
      </c>
      <c r="AU24" s="26">
        <v>166.92</v>
      </c>
      <c r="AV24" s="26">
        <v>98.07</v>
      </c>
      <c r="AW24" s="26">
        <v>170.55</v>
      </c>
      <c r="AX24" s="26">
        <v>1497.86</v>
      </c>
      <c r="AY24" s="26">
        <v>0</v>
      </c>
      <c r="AZ24" s="26">
        <v>471.98</v>
      </c>
      <c r="BA24" s="26">
        <v>244.48</v>
      </c>
      <c r="BB24" s="26">
        <v>122.77</v>
      </c>
      <c r="BC24" s="26">
        <v>97.19</v>
      </c>
      <c r="BD24" s="26">
        <v>0.09</v>
      </c>
      <c r="BE24" s="26">
        <v>0.04</v>
      </c>
      <c r="BF24" s="26">
        <v>0.02</v>
      </c>
      <c r="BG24" s="26">
        <v>0.05</v>
      </c>
      <c r="BH24" s="26">
        <v>0.06</v>
      </c>
      <c r="BI24" s="26">
        <v>0.26</v>
      </c>
      <c r="BJ24" s="26">
        <v>0</v>
      </c>
      <c r="BK24" s="26">
        <v>0.81</v>
      </c>
      <c r="BL24" s="26">
        <v>0</v>
      </c>
      <c r="BM24" s="26">
        <v>0.23</v>
      </c>
      <c r="BN24" s="26">
        <v>0</v>
      </c>
      <c r="BO24" s="26">
        <v>0</v>
      </c>
      <c r="BP24" s="26">
        <v>0</v>
      </c>
      <c r="BQ24" s="26">
        <v>0.05</v>
      </c>
      <c r="BR24" s="26">
        <v>0.08</v>
      </c>
      <c r="BS24" s="26">
        <v>0.6</v>
      </c>
      <c r="BT24" s="26">
        <v>0</v>
      </c>
      <c r="BU24" s="26">
        <v>0</v>
      </c>
      <c r="BV24" s="26">
        <v>0.24</v>
      </c>
      <c r="BW24" s="26">
        <v>0.01</v>
      </c>
      <c r="BX24" s="26">
        <v>0</v>
      </c>
      <c r="BY24" s="26">
        <v>0</v>
      </c>
      <c r="BZ24" s="26">
        <v>0</v>
      </c>
      <c r="CA24" s="26">
        <v>0</v>
      </c>
      <c r="CB24" s="26">
        <v>7.57</v>
      </c>
      <c r="CD24" s="26">
        <v>10.5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  <c r="CM24" s="26">
        <v>0</v>
      </c>
      <c r="CN24" s="26">
        <v>0</v>
      </c>
      <c r="CO24" s="26">
        <v>0</v>
      </c>
      <c r="CP24" s="26">
        <v>0.38</v>
      </c>
    </row>
    <row r="25" spans="1:94" s="26" customFormat="1" x14ac:dyDescent="0.25">
      <c r="A25" s="26" t="str">
        <f>"6/10"</f>
        <v>6/10</v>
      </c>
      <c r="B25" s="27" t="s">
        <v>106</v>
      </c>
      <c r="C25" s="26" t="str">
        <f>"200"</f>
        <v>200</v>
      </c>
      <c r="D25" s="26">
        <v>1.02</v>
      </c>
      <c r="E25" s="26">
        <v>0</v>
      </c>
      <c r="F25" s="26">
        <v>0.06</v>
      </c>
      <c r="G25" s="26">
        <v>0.06</v>
      </c>
      <c r="H25" s="26">
        <v>23.18</v>
      </c>
      <c r="I25" s="26">
        <v>87.598919999999993</v>
      </c>
      <c r="J25" s="26">
        <v>0.02</v>
      </c>
      <c r="K25" s="26">
        <v>0</v>
      </c>
      <c r="L25" s="26">
        <v>0</v>
      </c>
      <c r="M25" s="26">
        <v>0</v>
      </c>
      <c r="N25" s="26">
        <v>19.190000000000001</v>
      </c>
      <c r="O25" s="26">
        <v>0.56999999999999995</v>
      </c>
      <c r="P25" s="26">
        <v>3.42</v>
      </c>
      <c r="Q25" s="26">
        <v>0</v>
      </c>
      <c r="R25" s="26">
        <v>0</v>
      </c>
      <c r="S25" s="26">
        <v>0.3</v>
      </c>
      <c r="T25" s="26">
        <v>0.81</v>
      </c>
      <c r="U25" s="26">
        <v>3.47</v>
      </c>
      <c r="V25" s="26">
        <v>340.26</v>
      </c>
      <c r="W25" s="26">
        <v>31.33</v>
      </c>
      <c r="X25" s="26">
        <v>19.95</v>
      </c>
      <c r="Y25" s="26">
        <v>27.16</v>
      </c>
      <c r="Z25" s="26">
        <v>0.65</v>
      </c>
      <c r="AA25" s="26">
        <v>0</v>
      </c>
      <c r="AB25" s="26">
        <v>630</v>
      </c>
      <c r="AC25" s="26">
        <v>116.6</v>
      </c>
      <c r="AD25" s="26">
        <v>1.1000000000000001</v>
      </c>
      <c r="AE25" s="26">
        <v>0.02</v>
      </c>
      <c r="AF25" s="26">
        <v>0.04</v>
      </c>
      <c r="AG25" s="26">
        <v>0.51</v>
      </c>
      <c r="AH25" s="26">
        <v>0.78</v>
      </c>
      <c r="AI25" s="26">
        <v>0.32</v>
      </c>
      <c r="AJ25" s="26">
        <v>0</v>
      </c>
      <c r="AK25" s="26">
        <v>0</v>
      </c>
      <c r="AL25" s="26">
        <v>0</v>
      </c>
      <c r="AM25" s="26">
        <v>0.01</v>
      </c>
      <c r="AN25" s="26">
        <v>0.02</v>
      </c>
      <c r="AO25" s="26">
        <v>0</v>
      </c>
      <c r="AP25" s="26">
        <v>0.01</v>
      </c>
      <c r="AQ25" s="26">
        <v>0</v>
      </c>
      <c r="AR25" s="26">
        <v>0.01</v>
      </c>
      <c r="AS25" s="26">
        <v>0.01</v>
      </c>
      <c r="AT25" s="26">
        <v>0.01</v>
      </c>
      <c r="AU25" s="26">
        <v>0.06</v>
      </c>
      <c r="AV25" s="26">
        <v>0</v>
      </c>
      <c r="AW25" s="26">
        <v>0.01</v>
      </c>
      <c r="AX25" s="26">
        <v>0.03</v>
      </c>
      <c r="AY25" s="26">
        <v>0</v>
      </c>
      <c r="AZ25" s="26">
        <v>0.02</v>
      </c>
      <c r="BA25" s="26">
        <v>0.01</v>
      </c>
      <c r="BB25" s="26">
        <v>0.01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0.01</v>
      </c>
      <c r="BT25" s="26">
        <v>0</v>
      </c>
      <c r="BU25" s="26">
        <v>0</v>
      </c>
      <c r="BV25" s="26">
        <v>0.01</v>
      </c>
      <c r="BW25" s="26">
        <v>0</v>
      </c>
      <c r="BX25" s="26">
        <v>0</v>
      </c>
      <c r="BY25" s="26">
        <v>0</v>
      </c>
      <c r="BZ25" s="26">
        <v>0</v>
      </c>
      <c r="CA25" s="26">
        <v>0</v>
      </c>
      <c r="CB25" s="26">
        <v>214.01</v>
      </c>
      <c r="CD25" s="26">
        <v>105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  <c r="CM25" s="26">
        <v>0</v>
      </c>
      <c r="CN25" s="26">
        <v>0</v>
      </c>
      <c r="CO25" s="26">
        <v>10</v>
      </c>
      <c r="CP25" s="26">
        <v>0</v>
      </c>
    </row>
    <row r="26" spans="1:94" s="26" customFormat="1" x14ac:dyDescent="0.25">
      <c r="A26" s="26" t="str">
        <f>"-"</f>
        <v>-</v>
      </c>
      <c r="B26" s="27" t="s">
        <v>97</v>
      </c>
      <c r="C26" s="26" t="str">
        <f>"31"</f>
        <v>31</v>
      </c>
      <c r="D26" s="26">
        <v>2.0499999999999998</v>
      </c>
      <c r="E26" s="26">
        <v>0</v>
      </c>
      <c r="F26" s="26">
        <v>0.37</v>
      </c>
      <c r="G26" s="26">
        <v>0.37</v>
      </c>
      <c r="H26" s="26">
        <v>12.93</v>
      </c>
      <c r="I26" s="26">
        <v>59.947799999999994</v>
      </c>
      <c r="J26" s="26">
        <v>0.06</v>
      </c>
      <c r="K26" s="26">
        <v>0</v>
      </c>
      <c r="L26" s="26">
        <v>0</v>
      </c>
      <c r="M26" s="26">
        <v>0</v>
      </c>
      <c r="N26" s="26">
        <v>0.37</v>
      </c>
      <c r="O26" s="26">
        <v>9.98</v>
      </c>
      <c r="P26" s="26">
        <v>2.57</v>
      </c>
      <c r="Q26" s="26">
        <v>0</v>
      </c>
      <c r="R26" s="26">
        <v>0</v>
      </c>
      <c r="S26" s="26">
        <v>0.31</v>
      </c>
      <c r="T26" s="26">
        <v>0.78</v>
      </c>
      <c r="U26" s="26">
        <v>189.1</v>
      </c>
      <c r="V26" s="26">
        <v>75.95</v>
      </c>
      <c r="W26" s="26">
        <v>10.85</v>
      </c>
      <c r="X26" s="26">
        <v>14.57</v>
      </c>
      <c r="Y26" s="26">
        <v>48.98</v>
      </c>
      <c r="Z26" s="26">
        <v>1.21</v>
      </c>
      <c r="AA26" s="26">
        <v>0</v>
      </c>
      <c r="AB26" s="26">
        <v>1.55</v>
      </c>
      <c r="AC26" s="26">
        <v>0.31</v>
      </c>
      <c r="AD26" s="26">
        <v>0.43</v>
      </c>
      <c r="AE26" s="26">
        <v>0.06</v>
      </c>
      <c r="AF26" s="26">
        <v>0.02</v>
      </c>
      <c r="AG26" s="26">
        <v>0.22</v>
      </c>
      <c r="AH26" s="26">
        <v>0.62</v>
      </c>
      <c r="AI26" s="26">
        <v>0</v>
      </c>
      <c r="AJ26" s="26">
        <v>0</v>
      </c>
      <c r="AK26" s="26">
        <v>0</v>
      </c>
      <c r="AL26" s="26">
        <v>0</v>
      </c>
      <c r="AM26" s="26">
        <v>132.37</v>
      </c>
      <c r="AN26" s="26">
        <v>69.13</v>
      </c>
      <c r="AO26" s="26">
        <v>28.83</v>
      </c>
      <c r="AP26" s="26">
        <v>61.38</v>
      </c>
      <c r="AQ26" s="26">
        <v>24.8</v>
      </c>
      <c r="AR26" s="26">
        <v>115.01</v>
      </c>
      <c r="AS26" s="26">
        <v>92.07</v>
      </c>
      <c r="AT26" s="26">
        <v>90.21</v>
      </c>
      <c r="AU26" s="26">
        <v>143.84</v>
      </c>
      <c r="AV26" s="26">
        <v>38.44</v>
      </c>
      <c r="AW26" s="26">
        <v>96.1</v>
      </c>
      <c r="AX26" s="26">
        <v>473.99</v>
      </c>
      <c r="AY26" s="26">
        <v>0</v>
      </c>
      <c r="AZ26" s="26">
        <v>163.06</v>
      </c>
      <c r="BA26" s="26">
        <v>90.21</v>
      </c>
      <c r="BB26" s="26">
        <v>55.8</v>
      </c>
      <c r="BC26" s="26">
        <v>40.299999999999997</v>
      </c>
      <c r="BD26" s="26">
        <v>0</v>
      </c>
      <c r="BE26" s="26">
        <v>0</v>
      </c>
      <c r="BF26" s="26">
        <v>0</v>
      </c>
      <c r="BG26" s="26">
        <v>0</v>
      </c>
      <c r="BH26" s="26">
        <v>0</v>
      </c>
      <c r="BI26" s="26">
        <v>0</v>
      </c>
      <c r="BJ26" s="26">
        <v>0</v>
      </c>
      <c r="BK26" s="26">
        <v>0.04</v>
      </c>
      <c r="BL26" s="26">
        <v>0</v>
      </c>
      <c r="BM26" s="26">
        <v>0</v>
      </c>
      <c r="BN26" s="26">
        <v>0.01</v>
      </c>
      <c r="BO26" s="26">
        <v>0</v>
      </c>
      <c r="BP26" s="26">
        <v>0</v>
      </c>
      <c r="BQ26" s="26">
        <v>0</v>
      </c>
      <c r="BR26" s="26">
        <v>0</v>
      </c>
      <c r="BS26" s="26">
        <v>0.03</v>
      </c>
      <c r="BT26" s="26">
        <v>0</v>
      </c>
      <c r="BU26" s="26">
        <v>0</v>
      </c>
      <c r="BV26" s="26">
        <v>0.15</v>
      </c>
      <c r="BW26" s="26">
        <v>0.02</v>
      </c>
      <c r="BX26" s="26">
        <v>0</v>
      </c>
      <c r="BY26" s="26">
        <v>0</v>
      </c>
      <c r="BZ26" s="26">
        <v>0</v>
      </c>
      <c r="CA26" s="26">
        <v>0</v>
      </c>
      <c r="CB26" s="26">
        <v>14.57</v>
      </c>
      <c r="CD26" s="26">
        <v>0.26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0</v>
      </c>
      <c r="CL26" s="26">
        <v>0</v>
      </c>
      <c r="CM26" s="26">
        <v>0</v>
      </c>
      <c r="CN26" s="26">
        <v>0</v>
      </c>
      <c r="CO26" s="26">
        <v>0</v>
      </c>
      <c r="CP26" s="26">
        <v>0</v>
      </c>
    </row>
    <row r="27" spans="1:94" s="24" customFormat="1" x14ac:dyDescent="0.25">
      <c r="A27" s="24" t="str">
        <f>"-"</f>
        <v>-</v>
      </c>
      <c r="B27" s="25" t="s">
        <v>98</v>
      </c>
      <c r="C27" s="24" t="str">
        <f>"62"</f>
        <v>62</v>
      </c>
      <c r="D27" s="24">
        <v>4.0999999999999996</v>
      </c>
      <c r="E27" s="24">
        <v>0</v>
      </c>
      <c r="F27" s="24">
        <v>0.41</v>
      </c>
      <c r="G27" s="24">
        <v>0.41</v>
      </c>
      <c r="H27" s="24">
        <v>29.08</v>
      </c>
      <c r="I27" s="24">
        <v>138.81861999999998</v>
      </c>
      <c r="J27" s="24">
        <v>0</v>
      </c>
      <c r="K27" s="24">
        <v>0</v>
      </c>
      <c r="L27" s="24">
        <v>0</v>
      </c>
      <c r="M27" s="24">
        <v>0</v>
      </c>
      <c r="N27" s="24">
        <v>0.68</v>
      </c>
      <c r="O27" s="24">
        <v>28.27</v>
      </c>
      <c r="P27" s="24">
        <v>0.12</v>
      </c>
      <c r="Q27" s="24">
        <v>0</v>
      </c>
      <c r="R27" s="24">
        <v>0</v>
      </c>
      <c r="S27" s="24">
        <v>0</v>
      </c>
      <c r="T27" s="24">
        <v>1.1200000000000001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315.55</v>
      </c>
      <c r="AN27" s="24">
        <v>104.64</v>
      </c>
      <c r="AO27" s="24">
        <v>62.03</v>
      </c>
      <c r="AP27" s="24">
        <v>124.06</v>
      </c>
      <c r="AQ27" s="24">
        <v>46.93</v>
      </c>
      <c r="AR27" s="24">
        <v>224.39</v>
      </c>
      <c r="AS27" s="24">
        <v>139.16999999999999</v>
      </c>
      <c r="AT27" s="24">
        <v>194.18</v>
      </c>
      <c r="AU27" s="24">
        <v>160.19999999999999</v>
      </c>
      <c r="AV27" s="24">
        <v>84.15</v>
      </c>
      <c r="AW27" s="24">
        <v>148.87</v>
      </c>
      <c r="AX27" s="24">
        <v>1244.94</v>
      </c>
      <c r="AY27" s="24">
        <v>0</v>
      </c>
      <c r="AZ27" s="24">
        <v>405.63</v>
      </c>
      <c r="BA27" s="24">
        <v>176.38</v>
      </c>
      <c r="BB27" s="24">
        <v>117.05</v>
      </c>
      <c r="BC27" s="24">
        <v>92.78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0.05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24">
        <v>0</v>
      </c>
      <c r="BR27" s="24">
        <v>0</v>
      </c>
      <c r="BS27" s="24">
        <v>0.04</v>
      </c>
      <c r="BT27" s="24">
        <v>0</v>
      </c>
      <c r="BU27" s="24">
        <v>0</v>
      </c>
      <c r="BV27" s="24">
        <v>0.17</v>
      </c>
      <c r="BW27" s="24">
        <v>0.01</v>
      </c>
      <c r="BX27" s="24">
        <v>0</v>
      </c>
      <c r="BY27" s="24">
        <v>0</v>
      </c>
      <c r="BZ27" s="24">
        <v>0</v>
      </c>
      <c r="CA27" s="24">
        <v>0</v>
      </c>
      <c r="CB27" s="24">
        <v>24.24</v>
      </c>
      <c r="CD27" s="24">
        <v>0</v>
      </c>
      <c r="CF27" s="24">
        <v>0</v>
      </c>
      <c r="CG27" s="24">
        <v>0</v>
      </c>
      <c r="CH27" s="24">
        <v>0</v>
      </c>
      <c r="CI27" s="24">
        <v>0</v>
      </c>
      <c r="CJ27" s="24">
        <v>0</v>
      </c>
      <c r="CK27" s="24">
        <v>0</v>
      </c>
      <c r="CL27" s="24">
        <v>0</v>
      </c>
      <c r="CM27" s="24">
        <v>0</v>
      </c>
      <c r="CN27" s="24">
        <v>0</v>
      </c>
      <c r="CO27" s="24">
        <v>0</v>
      </c>
      <c r="CP27" s="24">
        <v>0</v>
      </c>
    </row>
    <row r="28" spans="1:94" s="28" customFormat="1" x14ac:dyDescent="0.25">
      <c r="B28" s="29" t="s">
        <v>99</v>
      </c>
      <c r="C28" s="28">
        <v>843</v>
      </c>
      <c r="D28" s="28">
        <v>27.69</v>
      </c>
      <c r="E28" s="28">
        <v>10.95</v>
      </c>
      <c r="F28" s="28">
        <v>41.78</v>
      </c>
      <c r="G28" s="28">
        <v>5.44</v>
      </c>
      <c r="H28" s="28">
        <v>129.59</v>
      </c>
      <c r="I28" s="28">
        <v>984.56</v>
      </c>
      <c r="J28" s="28">
        <v>16.170000000000002</v>
      </c>
      <c r="K28" s="28">
        <v>2.63</v>
      </c>
      <c r="L28" s="28">
        <v>0.45</v>
      </c>
      <c r="M28" s="28">
        <v>0</v>
      </c>
      <c r="N28" s="28">
        <v>36.93</v>
      </c>
      <c r="O28" s="28">
        <v>80.34</v>
      </c>
      <c r="P28" s="28">
        <v>12.32</v>
      </c>
      <c r="Q28" s="28">
        <v>0</v>
      </c>
      <c r="R28" s="28">
        <v>0</v>
      </c>
      <c r="S28" s="28">
        <v>1.1599999999999999</v>
      </c>
      <c r="T28" s="28">
        <v>7.03</v>
      </c>
      <c r="U28" s="28">
        <v>1000.37</v>
      </c>
      <c r="V28" s="28">
        <v>1180.8599999999999</v>
      </c>
      <c r="W28" s="28">
        <v>155.84</v>
      </c>
      <c r="X28" s="28">
        <v>101.23</v>
      </c>
      <c r="Y28" s="28">
        <v>342.69</v>
      </c>
      <c r="Z28" s="28">
        <v>5.48</v>
      </c>
      <c r="AA28" s="28">
        <v>51.8</v>
      </c>
      <c r="AB28" s="28">
        <v>2345.4899999999998</v>
      </c>
      <c r="AC28" s="28">
        <v>495.29</v>
      </c>
      <c r="AD28" s="28">
        <v>4.8099999999999996</v>
      </c>
      <c r="AE28" s="28">
        <v>0.49</v>
      </c>
      <c r="AF28" s="28">
        <v>0.28999999999999998</v>
      </c>
      <c r="AG28" s="28">
        <v>3.75</v>
      </c>
      <c r="AH28" s="28">
        <v>9.0500000000000007</v>
      </c>
      <c r="AI28" s="28">
        <v>8.82</v>
      </c>
      <c r="AJ28" s="28">
        <v>0</v>
      </c>
      <c r="AK28" s="28">
        <v>676.85</v>
      </c>
      <c r="AL28" s="28">
        <v>588.1</v>
      </c>
      <c r="AM28" s="28">
        <v>1853.66</v>
      </c>
      <c r="AN28" s="28">
        <v>1360.66</v>
      </c>
      <c r="AO28" s="28">
        <v>464.15</v>
      </c>
      <c r="AP28" s="28">
        <v>934.93</v>
      </c>
      <c r="AQ28" s="28">
        <v>300.19</v>
      </c>
      <c r="AR28" s="28">
        <v>1148.43</v>
      </c>
      <c r="AS28" s="28">
        <v>1028.1099999999999</v>
      </c>
      <c r="AT28" s="28">
        <v>1262.08</v>
      </c>
      <c r="AU28" s="28">
        <v>1704.06</v>
      </c>
      <c r="AV28" s="28">
        <v>662.19</v>
      </c>
      <c r="AW28" s="28">
        <v>989.15</v>
      </c>
      <c r="AX28" s="28">
        <v>5350.96</v>
      </c>
      <c r="AY28" s="28">
        <v>116.28</v>
      </c>
      <c r="AZ28" s="28">
        <v>1645.88</v>
      </c>
      <c r="BA28" s="28">
        <v>1055.81</v>
      </c>
      <c r="BB28" s="28">
        <v>803</v>
      </c>
      <c r="BC28" s="28">
        <v>404.14</v>
      </c>
      <c r="BD28" s="28">
        <v>0.34</v>
      </c>
      <c r="BE28" s="28">
        <v>0.15</v>
      </c>
      <c r="BF28" s="28">
        <v>0.08</v>
      </c>
      <c r="BG28" s="28">
        <v>0.19</v>
      </c>
      <c r="BH28" s="28">
        <v>0.21</v>
      </c>
      <c r="BI28" s="28">
        <v>0.99</v>
      </c>
      <c r="BJ28" s="28">
        <v>0</v>
      </c>
      <c r="BK28" s="28">
        <v>3.18</v>
      </c>
      <c r="BL28" s="28">
        <v>0</v>
      </c>
      <c r="BM28" s="28">
        <v>1.01</v>
      </c>
      <c r="BN28" s="28">
        <v>0.02</v>
      </c>
      <c r="BO28" s="28">
        <v>0.02</v>
      </c>
      <c r="BP28" s="28">
        <v>0</v>
      </c>
      <c r="BQ28" s="28">
        <v>0.19</v>
      </c>
      <c r="BR28" s="28">
        <v>0.3</v>
      </c>
      <c r="BS28" s="28">
        <v>3.23</v>
      </c>
      <c r="BT28" s="28">
        <v>0</v>
      </c>
      <c r="BU28" s="28">
        <v>0</v>
      </c>
      <c r="BV28" s="28">
        <v>2.81</v>
      </c>
      <c r="BW28" s="28">
        <v>0.05</v>
      </c>
      <c r="BX28" s="28">
        <v>0</v>
      </c>
      <c r="BY28" s="28">
        <v>0</v>
      </c>
      <c r="BZ28" s="28">
        <v>0</v>
      </c>
      <c r="CA28" s="28">
        <v>0</v>
      </c>
      <c r="CB28" s="28">
        <v>641.34</v>
      </c>
      <c r="CC28" s="28">
        <f>$I$28/$I$29*100</f>
        <v>100</v>
      </c>
      <c r="CD28" s="28">
        <v>442.72</v>
      </c>
      <c r="CF28" s="28">
        <v>0</v>
      </c>
      <c r="CG28" s="28">
        <v>0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11.8</v>
      </c>
      <c r="CP28" s="28">
        <v>1.33</v>
      </c>
    </row>
    <row r="29" spans="1:94" s="28" customFormat="1" x14ac:dyDescent="0.25">
      <c r="B29" s="29" t="s">
        <v>100</v>
      </c>
      <c r="D29" s="28">
        <v>27.69</v>
      </c>
      <c r="E29" s="28">
        <v>10.95</v>
      </c>
      <c r="F29" s="28">
        <v>41.78</v>
      </c>
      <c r="G29" s="28">
        <v>5.44</v>
      </c>
      <c r="H29" s="28">
        <v>129.59</v>
      </c>
      <c r="I29" s="28">
        <v>984.56</v>
      </c>
      <c r="J29" s="28">
        <v>16.170000000000002</v>
      </c>
      <c r="K29" s="28">
        <v>2.63</v>
      </c>
      <c r="L29" s="28">
        <v>0.45</v>
      </c>
      <c r="M29" s="28">
        <v>0</v>
      </c>
      <c r="N29" s="28">
        <v>36.93</v>
      </c>
      <c r="O29" s="28">
        <v>80.34</v>
      </c>
      <c r="P29" s="28">
        <v>12.32</v>
      </c>
      <c r="Q29" s="28">
        <v>0</v>
      </c>
      <c r="R29" s="28">
        <v>0</v>
      </c>
      <c r="S29" s="28">
        <v>1.1599999999999999</v>
      </c>
      <c r="T29" s="28">
        <v>7.03</v>
      </c>
      <c r="U29" s="28">
        <v>1000.37</v>
      </c>
      <c r="V29" s="28">
        <v>1180.8599999999999</v>
      </c>
      <c r="W29" s="28">
        <v>155.84</v>
      </c>
      <c r="X29" s="28">
        <v>101.23</v>
      </c>
      <c r="Y29" s="28">
        <v>342.69</v>
      </c>
      <c r="Z29" s="28">
        <v>5.48</v>
      </c>
      <c r="AA29" s="28">
        <v>51.8</v>
      </c>
      <c r="AB29" s="28">
        <v>2345.4899999999998</v>
      </c>
      <c r="AC29" s="28">
        <v>495.29</v>
      </c>
      <c r="AD29" s="28">
        <v>4.8099999999999996</v>
      </c>
      <c r="AE29" s="28">
        <v>0.49</v>
      </c>
      <c r="AF29" s="28">
        <v>0.28999999999999998</v>
      </c>
      <c r="AG29" s="28">
        <v>3.75</v>
      </c>
      <c r="AH29" s="28">
        <v>9.0500000000000007</v>
      </c>
      <c r="AI29" s="28">
        <v>8.82</v>
      </c>
      <c r="AJ29" s="28">
        <v>0</v>
      </c>
      <c r="AK29" s="28">
        <v>676.85</v>
      </c>
      <c r="AL29" s="28">
        <v>588.1</v>
      </c>
      <c r="AM29" s="28">
        <v>1853.66</v>
      </c>
      <c r="AN29" s="28">
        <v>1360.66</v>
      </c>
      <c r="AO29" s="28">
        <v>464.15</v>
      </c>
      <c r="AP29" s="28">
        <v>934.93</v>
      </c>
      <c r="AQ29" s="28">
        <v>300.19</v>
      </c>
      <c r="AR29" s="28">
        <v>1148.43</v>
      </c>
      <c r="AS29" s="28">
        <v>1028.1099999999999</v>
      </c>
      <c r="AT29" s="28">
        <v>1262.08</v>
      </c>
      <c r="AU29" s="28">
        <v>1704.06</v>
      </c>
      <c r="AV29" s="28">
        <v>662.19</v>
      </c>
      <c r="AW29" s="28">
        <v>989.15</v>
      </c>
      <c r="AX29" s="28">
        <v>5350.96</v>
      </c>
      <c r="AY29" s="28">
        <v>116.28</v>
      </c>
      <c r="AZ29" s="28">
        <v>1645.88</v>
      </c>
      <c r="BA29" s="28">
        <v>1055.81</v>
      </c>
      <c r="BB29" s="28">
        <v>803</v>
      </c>
      <c r="BC29" s="28">
        <v>404.14</v>
      </c>
      <c r="BD29" s="28">
        <v>0.34</v>
      </c>
      <c r="BE29" s="28">
        <v>0.15</v>
      </c>
      <c r="BF29" s="28">
        <v>0.08</v>
      </c>
      <c r="BG29" s="28">
        <v>0.19</v>
      </c>
      <c r="BH29" s="28">
        <v>0.21</v>
      </c>
      <c r="BI29" s="28">
        <v>0.99</v>
      </c>
      <c r="BJ29" s="28">
        <v>0</v>
      </c>
      <c r="BK29" s="28">
        <v>3.18</v>
      </c>
      <c r="BL29" s="28">
        <v>0</v>
      </c>
      <c r="BM29" s="28">
        <v>1.01</v>
      </c>
      <c r="BN29" s="28">
        <v>0.02</v>
      </c>
      <c r="BO29" s="28">
        <v>0.02</v>
      </c>
      <c r="BP29" s="28">
        <v>0</v>
      </c>
      <c r="BQ29" s="28">
        <v>0.19</v>
      </c>
      <c r="BR29" s="28">
        <v>0.3</v>
      </c>
      <c r="BS29" s="28">
        <v>3.23</v>
      </c>
      <c r="BT29" s="28">
        <v>0</v>
      </c>
      <c r="BU29" s="28">
        <v>0</v>
      </c>
      <c r="BV29" s="28">
        <v>2.81</v>
      </c>
      <c r="BW29" s="28">
        <v>0.05</v>
      </c>
      <c r="BX29" s="28">
        <v>0</v>
      </c>
      <c r="BY29" s="28">
        <v>0</v>
      </c>
      <c r="BZ29" s="28">
        <v>0</v>
      </c>
      <c r="CA29" s="28">
        <v>0</v>
      </c>
      <c r="CB29" s="28">
        <v>641.34</v>
      </c>
      <c r="CD29" s="28">
        <v>442.72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  <c r="CM29" s="28">
        <v>0</v>
      </c>
      <c r="CN29" s="28">
        <v>0</v>
      </c>
      <c r="CO29" s="28">
        <v>11.8</v>
      </c>
      <c r="CP29" s="28">
        <v>1.33</v>
      </c>
    </row>
    <row r="30" spans="1:94" x14ac:dyDescent="0.25">
      <c r="B30" s="23" t="s">
        <v>107</v>
      </c>
    </row>
    <row r="31" spans="1:94" x14ac:dyDescent="0.25">
      <c r="B31" s="23" t="s">
        <v>90</v>
      </c>
    </row>
    <row r="32" spans="1:94" s="26" customFormat="1" x14ac:dyDescent="0.25">
      <c r="A32" s="26" t="str">
        <f>"-"</f>
        <v>-</v>
      </c>
      <c r="B32" s="27" t="s">
        <v>108</v>
      </c>
      <c r="C32" s="26" t="str">
        <f>"60"</f>
        <v>60</v>
      </c>
      <c r="D32" s="26">
        <v>0.65</v>
      </c>
      <c r="E32" s="26">
        <v>0</v>
      </c>
      <c r="F32" s="26">
        <v>0.12</v>
      </c>
      <c r="G32" s="26">
        <v>0.12</v>
      </c>
      <c r="H32" s="26">
        <v>3.06</v>
      </c>
      <c r="I32" s="26">
        <v>15.246840000000001</v>
      </c>
      <c r="J32" s="26">
        <v>0</v>
      </c>
      <c r="K32" s="26">
        <v>0</v>
      </c>
      <c r="L32" s="26">
        <v>0</v>
      </c>
      <c r="M32" s="26">
        <v>0</v>
      </c>
      <c r="N32" s="26">
        <v>2.06</v>
      </c>
      <c r="O32" s="26">
        <v>0.18</v>
      </c>
      <c r="P32" s="26">
        <v>0.82</v>
      </c>
      <c r="Q32" s="26">
        <v>0</v>
      </c>
      <c r="R32" s="26">
        <v>0</v>
      </c>
      <c r="S32" s="26">
        <v>0.47</v>
      </c>
      <c r="T32" s="26">
        <v>0.41</v>
      </c>
      <c r="U32" s="26">
        <v>1.76</v>
      </c>
      <c r="V32" s="26">
        <v>170.52</v>
      </c>
      <c r="W32" s="26">
        <v>8.23</v>
      </c>
      <c r="X32" s="26">
        <v>11.76</v>
      </c>
      <c r="Y32" s="26">
        <v>15.29</v>
      </c>
      <c r="Z32" s="26">
        <v>0.53</v>
      </c>
      <c r="AA32" s="26">
        <v>0</v>
      </c>
      <c r="AB32" s="26">
        <v>470.4</v>
      </c>
      <c r="AC32" s="26">
        <v>79.8</v>
      </c>
      <c r="AD32" s="26">
        <v>0.42</v>
      </c>
      <c r="AE32" s="26">
        <v>0.04</v>
      </c>
      <c r="AF32" s="26">
        <v>0.02</v>
      </c>
      <c r="AG32" s="26">
        <v>0.28999999999999998</v>
      </c>
      <c r="AH32" s="26">
        <v>0.42</v>
      </c>
      <c r="AI32" s="26">
        <v>14.7</v>
      </c>
      <c r="AJ32" s="26">
        <v>0</v>
      </c>
      <c r="AK32" s="26">
        <v>14.11</v>
      </c>
      <c r="AL32" s="26">
        <v>15.29</v>
      </c>
      <c r="AM32" s="26">
        <v>21.17</v>
      </c>
      <c r="AN32" s="26">
        <v>23.52</v>
      </c>
      <c r="AO32" s="26">
        <v>4.12</v>
      </c>
      <c r="AP32" s="26">
        <v>17.05</v>
      </c>
      <c r="AQ32" s="26">
        <v>4.7</v>
      </c>
      <c r="AR32" s="26">
        <v>14.7</v>
      </c>
      <c r="AS32" s="26">
        <v>15.88</v>
      </c>
      <c r="AT32" s="26">
        <v>13.52</v>
      </c>
      <c r="AU32" s="26">
        <v>81.14</v>
      </c>
      <c r="AV32" s="26">
        <v>9.41</v>
      </c>
      <c r="AW32" s="26">
        <v>11.76</v>
      </c>
      <c r="AX32" s="26">
        <v>302.23</v>
      </c>
      <c r="AY32" s="26">
        <v>0</v>
      </c>
      <c r="AZ32" s="26">
        <v>11.17</v>
      </c>
      <c r="BA32" s="26">
        <v>15.29</v>
      </c>
      <c r="BB32" s="26">
        <v>14.7</v>
      </c>
      <c r="BC32" s="26">
        <v>2.94</v>
      </c>
      <c r="BD32" s="26">
        <v>0</v>
      </c>
      <c r="BE32" s="26">
        <v>0</v>
      </c>
      <c r="BF32" s="26">
        <v>0</v>
      </c>
      <c r="BG32" s="26">
        <v>0</v>
      </c>
      <c r="BH32" s="26">
        <v>0</v>
      </c>
      <c r="BI32" s="26">
        <v>0</v>
      </c>
      <c r="BJ32" s="26">
        <v>0</v>
      </c>
      <c r="BK32" s="26">
        <v>0</v>
      </c>
      <c r="BL32" s="26">
        <v>0</v>
      </c>
      <c r="BM32" s="26">
        <v>0</v>
      </c>
      <c r="BN32" s="26">
        <v>0</v>
      </c>
      <c r="BO32" s="26">
        <v>0</v>
      </c>
      <c r="BP32" s="26">
        <v>0</v>
      </c>
      <c r="BQ32" s="26">
        <v>0</v>
      </c>
      <c r="BR32" s="26">
        <v>0</v>
      </c>
      <c r="BS32" s="26">
        <v>0</v>
      </c>
      <c r="BT32" s="26">
        <v>0</v>
      </c>
      <c r="BU32" s="26">
        <v>0</v>
      </c>
      <c r="BV32" s="26">
        <v>0</v>
      </c>
      <c r="BW32" s="26">
        <v>0</v>
      </c>
      <c r="BX32" s="26">
        <v>0</v>
      </c>
      <c r="BY32" s="26">
        <v>0</v>
      </c>
      <c r="BZ32" s="26">
        <v>0</v>
      </c>
      <c r="CA32" s="26">
        <v>0</v>
      </c>
      <c r="CB32" s="26">
        <v>55.2</v>
      </c>
      <c r="CD32" s="26">
        <v>78.400000000000006</v>
      </c>
      <c r="CF32" s="26">
        <v>0</v>
      </c>
      <c r="CG32" s="26">
        <v>0</v>
      </c>
      <c r="CH32" s="26">
        <v>0</v>
      </c>
      <c r="CI32" s="26">
        <v>0</v>
      </c>
      <c r="CJ32" s="26">
        <v>0</v>
      </c>
      <c r="CK32" s="26">
        <v>0</v>
      </c>
      <c r="CL32" s="26">
        <v>0</v>
      </c>
      <c r="CM32" s="26">
        <v>0</v>
      </c>
      <c r="CN32" s="26">
        <v>0</v>
      </c>
      <c r="CO32" s="26">
        <v>0</v>
      </c>
      <c r="CP32" s="26">
        <v>0</v>
      </c>
    </row>
    <row r="33" spans="1:94" s="26" customFormat="1" x14ac:dyDescent="0.25">
      <c r="A33" s="26" t="str">
        <f>"2/2"</f>
        <v>2/2</v>
      </c>
      <c r="B33" s="27" t="s">
        <v>109</v>
      </c>
      <c r="C33" s="26" t="str">
        <f>"250"</f>
        <v>250</v>
      </c>
      <c r="D33" s="26">
        <v>2.13</v>
      </c>
      <c r="E33" s="26">
        <v>0</v>
      </c>
      <c r="F33" s="26">
        <v>5.25</v>
      </c>
      <c r="G33" s="26">
        <v>5.22</v>
      </c>
      <c r="H33" s="26">
        <v>12.72</v>
      </c>
      <c r="I33" s="26">
        <v>102.58210749999999</v>
      </c>
      <c r="J33" s="26">
        <v>1.1100000000000001</v>
      </c>
      <c r="K33" s="26">
        <v>3.25</v>
      </c>
      <c r="L33" s="26">
        <v>0</v>
      </c>
      <c r="M33" s="26">
        <v>0</v>
      </c>
      <c r="N33" s="26">
        <v>5.51</v>
      </c>
      <c r="O33" s="26">
        <v>5.04</v>
      </c>
      <c r="P33" s="26">
        <v>2.16</v>
      </c>
      <c r="Q33" s="26">
        <v>0</v>
      </c>
      <c r="R33" s="26">
        <v>0</v>
      </c>
      <c r="S33" s="26">
        <v>0.28000000000000003</v>
      </c>
      <c r="T33" s="26">
        <v>1.54</v>
      </c>
      <c r="U33" s="26">
        <v>218.18</v>
      </c>
      <c r="V33" s="26">
        <v>339.72</v>
      </c>
      <c r="W33" s="26">
        <v>38.49</v>
      </c>
      <c r="X33" s="26">
        <v>21.06</v>
      </c>
      <c r="Y33" s="26">
        <v>46.87</v>
      </c>
      <c r="Z33" s="26">
        <v>0.91</v>
      </c>
      <c r="AA33" s="26">
        <v>3</v>
      </c>
      <c r="AB33" s="26">
        <v>974.4</v>
      </c>
      <c r="AC33" s="26">
        <v>207.9</v>
      </c>
      <c r="AD33" s="26">
        <v>2.4</v>
      </c>
      <c r="AE33" s="26">
        <v>0.04</v>
      </c>
      <c r="AF33" s="26">
        <v>0.05</v>
      </c>
      <c r="AG33" s="26">
        <v>0.65</v>
      </c>
      <c r="AH33" s="26">
        <v>1.17</v>
      </c>
      <c r="AI33" s="26">
        <v>10.81</v>
      </c>
      <c r="AJ33" s="26">
        <v>0</v>
      </c>
      <c r="AK33" s="26">
        <v>11.07</v>
      </c>
      <c r="AL33" s="26">
        <v>10.11</v>
      </c>
      <c r="AM33" s="26">
        <v>77.790000000000006</v>
      </c>
      <c r="AN33" s="26">
        <v>72.430000000000007</v>
      </c>
      <c r="AO33" s="26">
        <v>20.7</v>
      </c>
      <c r="AP33" s="26">
        <v>51.58</v>
      </c>
      <c r="AQ33" s="26">
        <v>15.23</v>
      </c>
      <c r="AR33" s="26">
        <v>58.05</v>
      </c>
      <c r="AS33" s="26">
        <v>63.87</v>
      </c>
      <c r="AT33" s="26">
        <v>103.41</v>
      </c>
      <c r="AU33" s="26">
        <v>194.3</v>
      </c>
      <c r="AV33" s="26">
        <v>23.79</v>
      </c>
      <c r="AW33" s="26">
        <v>48.98</v>
      </c>
      <c r="AX33" s="26">
        <v>326.85000000000002</v>
      </c>
      <c r="AY33" s="26">
        <v>0</v>
      </c>
      <c r="AZ33" s="26">
        <v>68.099999999999994</v>
      </c>
      <c r="BA33" s="26">
        <v>61.15</v>
      </c>
      <c r="BB33" s="26">
        <v>47.52</v>
      </c>
      <c r="BC33" s="26">
        <v>20.63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0.28999999999999998</v>
      </c>
      <c r="BL33" s="26">
        <v>0</v>
      </c>
      <c r="BM33" s="26">
        <v>0.18</v>
      </c>
      <c r="BN33" s="26">
        <v>0.01</v>
      </c>
      <c r="BO33" s="26">
        <v>0.03</v>
      </c>
      <c r="BP33" s="26">
        <v>0</v>
      </c>
      <c r="BQ33" s="26">
        <v>0</v>
      </c>
      <c r="BR33" s="26">
        <v>0</v>
      </c>
      <c r="BS33" s="26">
        <v>1.08</v>
      </c>
      <c r="BT33" s="26">
        <v>0</v>
      </c>
      <c r="BU33" s="26">
        <v>0</v>
      </c>
      <c r="BV33" s="26">
        <v>2.99</v>
      </c>
      <c r="BW33" s="26">
        <v>0</v>
      </c>
      <c r="BX33" s="26">
        <v>0</v>
      </c>
      <c r="BY33" s="26">
        <v>0</v>
      </c>
      <c r="BZ33" s="26">
        <v>0</v>
      </c>
      <c r="CA33" s="26">
        <v>0</v>
      </c>
      <c r="CB33" s="26">
        <v>298.94</v>
      </c>
      <c r="CD33" s="26">
        <v>165.4</v>
      </c>
      <c r="CF33" s="26">
        <v>0</v>
      </c>
      <c r="CG33" s="26">
        <v>0</v>
      </c>
      <c r="CH33" s="26">
        <v>0</v>
      </c>
      <c r="CI33" s="26">
        <v>0</v>
      </c>
      <c r="CJ33" s="26">
        <v>0</v>
      </c>
      <c r="CK33" s="26">
        <v>0</v>
      </c>
      <c r="CL33" s="26">
        <v>0</v>
      </c>
      <c r="CM33" s="26">
        <v>0</v>
      </c>
      <c r="CN33" s="26">
        <v>0</v>
      </c>
      <c r="CO33" s="26">
        <v>0</v>
      </c>
      <c r="CP33" s="26">
        <v>0.5</v>
      </c>
    </row>
    <row r="34" spans="1:94" s="26" customFormat="1" x14ac:dyDescent="0.25">
      <c r="A34" s="26" t="str">
        <f>"64"</f>
        <v>64</v>
      </c>
      <c r="B34" s="27" t="s">
        <v>110</v>
      </c>
      <c r="C34" s="26" t="str">
        <f>"90"</f>
        <v>90</v>
      </c>
      <c r="D34" s="26">
        <v>14.01</v>
      </c>
      <c r="E34" s="26">
        <v>14.05</v>
      </c>
      <c r="F34" s="26">
        <v>17.309999999999999</v>
      </c>
      <c r="G34" s="26">
        <v>0.01</v>
      </c>
      <c r="H34" s="26">
        <v>0.63</v>
      </c>
      <c r="I34" s="26">
        <v>214.0485512727272</v>
      </c>
      <c r="J34" s="26">
        <v>6.47</v>
      </c>
      <c r="K34" s="26">
        <v>0.14000000000000001</v>
      </c>
      <c r="L34" s="26">
        <v>0</v>
      </c>
      <c r="M34" s="26">
        <v>0</v>
      </c>
      <c r="N34" s="26">
        <v>0.48</v>
      </c>
      <c r="O34" s="26">
        <v>0.01</v>
      </c>
      <c r="P34" s="26">
        <v>0.14000000000000001</v>
      </c>
      <c r="Q34" s="26">
        <v>0</v>
      </c>
      <c r="R34" s="26">
        <v>0</v>
      </c>
      <c r="S34" s="26">
        <v>0.02</v>
      </c>
      <c r="T34" s="26">
        <v>0.77</v>
      </c>
      <c r="U34" s="26">
        <v>56.19</v>
      </c>
      <c r="V34" s="26">
        <v>144.55000000000001</v>
      </c>
      <c r="W34" s="26">
        <v>13.77</v>
      </c>
      <c r="X34" s="26">
        <v>14.21</v>
      </c>
      <c r="Y34" s="26">
        <v>115.24</v>
      </c>
      <c r="Z34" s="26">
        <v>1.1200000000000001</v>
      </c>
      <c r="AA34" s="26">
        <v>48.01</v>
      </c>
      <c r="AB34" s="26">
        <v>650.23</v>
      </c>
      <c r="AC34" s="26">
        <v>215.74</v>
      </c>
      <c r="AD34" s="26">
        <v>0.48</v>
      </c>
      <c r="AE34" s="26">
        <v>0.04</v>
      </c>
      <c r="AF34" s="26">
        <v>0.1</v>
      </c>
      <c r="AG34" s="26">
        <v>4.8</v>
      </c>
      <c r="AH34" s="26">
        <v>9.6999999999999993</v>
      </c>
      <c r="AI34" s="26">
        <v>0.68</v>
      </c>
      <c r="AJ34" s="26">
        <v>0</v>
      </c>
      <c r="AK34" s="26">
        <v>5.23</v>
      </c>
      <c r="AL34" s="26">
        <v>4.68</v>
      </c>
      <c r="AM34" s="26">
        <v>7.38</v>
      </c>
      <c r="AN34" s="26">
        <v>5.1100000000000003</v>
      </c>
      <c r="AO34" s="26">
        <v>1.6</v>
      </c>
      <c r="AP34" s="26">
        <v>4.8600000000000003</v>
      </c>
      <c r="AQ34" s="26">
        <v>3.14</v>
      </c>
      <c r="AR34" s="26">
        <v>4.49</v>
      </c>
      <c r="AS34" s="26">
        <v>5.17</v>
      </c>
      <c r="AT34" s="26">
        <v>4.12</v>
      </c>
      <c r="AU34" s="26">
        <v>11.81</v>
      </c>
      <c r="AV34" s="26">
        <v>3.01</v>
      </c>
      <c r="AW34" s="26">
        <v>3.26</v>
      </c>
      <c r="AX34" s="26">
        <v>23.2</v>
      </c>
      <c r="AY34" s="26">
        <v>0</v>
      </c>
      <c r="AZ34" s="26">
        <v>4.8</v>
      </c>
      <c r="BA34" s="26">
        <v>5.35</v>
      </c>
      <c r="BB34" s="26">
        <v>3.69</v>
      </c>
      <c r="BC34" s="26">
        <v>1.35</v>
      </c>
      <c r="BD34" s="26">
        <v>0.15</v>
      </c>
      <c r="BE34" s="26">
        <v>7.0000000000000007E-2</v>
      </c>
      <c r="BF34" s="26">
        <v>0.04</v>
      </c>
      <c r="BG34" s="26">
        <v>0.09</v>
      </c>
      <c r="BH34" s="26">
        <v>0.1</v>
      </c>
      <c r="BI34" s="26">
        <v>0.46</v>
      </c>
      <c r="BJ34" s="26">
        <v>0</v>
      </c>
      <c r="BK34" s="26">
        <v>1.27</v>
      </c>
      <c r="BL34" s="26">
        <v>0</v>
      </c>
      <c r="BM34" s="26">
        <v>0.39</v>
      </c>
      <c r="BN34" s="26">
        <v>0</v>
      </c>
      <c r="BO34" s="26">
        <v>0</v>
      </c>
      <c r="BP34" s="26">
        <v>0</v>
      </c>
      <c r="BQ34" s="26">
        <v>0.09</v>
      </c>
      <c r="BR34" s="26">
        <v>0.13</v>
      </c>
      <c r="BS34" s="26">
        <v>1.04</v>
      </c>
      <c r="BT34" s="26">
        <v>0</v>
      </c>
      <c r="BU34" s="26">
        <v>0</v>
      </c>
      <c r="BV34" s="26">
        <v>0.06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71.91</v>
      </c>
      <c r="CD34" s="26">
        <v>156.38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</row>
    <row r="35" spans="1:94" s="26" customFormat="1" ht="31.5" x14ac:dyDescent="0.25">
      <c r="A35" s="26" t="str">
        <f>"221"</f>
        <v>221</v>
      </c>
      <c r="B35" s="27" t="s">
        <v>111</v>
      </c>
      <c r="C35" s="26" t="str">
        <f>"150"</f>
        <v>150</v>
      </c>
      <c r="D35" s="26">
        <v>0.74</v>
      </c>
      <c r="E35" s="26">
        <v>0.03</v>
      </c>
      <c r="F35" s="26">
        <v>4.96</v>
      </c>
      <c r="G35" s="26">
        <v>0</v>
      </c>
      <c r="H35" s="26">
        <v>5.94</v>
      </c>
      <c r="I35" s="26">
        <v>70.133260312499999</v>
      </c>
      <c r="J35" s="26">
        <v>3.35</v>
      </c>
      <c r="K35" s="26">
        <v>0.16</v>
      </c>
      <c r="L35" s="26">
        <v>0</v>
      </c>
      <c r="M35" s="26">
        <v>0</v>
      </c>
      <c r="N35" s="26">
        <v>5.94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0.46</v>
      </c>
      <c r="U35" s="26">
        <v>2.27</v>
      </c>
      <c r="V35" s="26">
        <v>83.94</v>
      </c>
      <c r="W35" s="26">
        <v>9.7799999999999994</v>
      </c>
      <c r="X35" s="26">
        <v>4.7699999999999996</v>
      </c>
      <c r="Y35" s="26">
        <v>11.64</v>
      </c>
      <c r="Z35" s="26">
        <v>0.05</v>
      </c>
      <c r="AA35" s="26">
        <v>22.13</v>
      </c>
      <c r="AB35" s="26">
        <v>19</v>
      </c>
      <c r="AC35" s="26">
        <v>40.81</v>
      </c>
      <c r="AD35" s="26">
        <v>0.06</v>
      </c>
      <c r="AE35" s="26">
        <v>0</v>
      </c>
      <c r="AF35" s="26">
        <v>0.02</v>
      </c>
      <c r="AG35" s="26">
        <v>0.14000000000000001</v>
      </c>
      <c r="AH35" s="26">
        <v>0.01</v>
      </c>
      <c r="AI35" s="26">
        <v>4.95</v>
      </c>
      <c r="AJ35" s="26">
        <v>0</v>
      </c>
      <c r="AK35" s="26">
        <v>1.53</v>
      </c>
      <c r="AL35" s="26">
        <v>1.47</v>
      </c>
      <c r="AM35" s="26">
        <v>2.76</v>
      </c>
      <c r="AN35" s="26">
        <v>1.65</v>
      </c>
      <c r="AO35" s="26">
        <v>0.65</v>
      </c>
      <c r="AP35" s="26">
        <v>1.76</v>
      </c>
      <c r="AQ35" s="26">
        <v>1.59</v>
      </c>
      <c r="AR35" s="26">
        <v>1.53</v>
      </c>
      <c r="AS35" s="26">
        <v>1.29</v>
      </c>
      <c r="AT35" s="26">
        <v>0.94</v>
      </c>
      <c r="AU35" s="26">
        <v>2.12</v>
      </c>
      <c r="AV35" s="26">
        <v>1.29</v>
      </c>
      <c r="AW35" s="26">
        <v>0.88</v>
      </c>
      <c r="AX35" s="26">
        <v>5.23</v>
      </c>
      <c r="AY35" s="26">
        <v>0</v>
      </c>
      <c r="AZ35" s="26">
        <v>1.76</v>
      </c>
      <c r="BA35" s="26">
        <v>2</v>
      </c>
      <c r="BB35" s="26">
        <v>1.53</v>
      </c>
      <c r="BC35" s="26">
        <v>0.35</v>
      </c>
      <c r="BD35" s="26">
        <v>0.21</v>
      </c>
      <c r="BE35" s="26">
        <v>0.05</v>
      </c>
      <c r="BF35" s="26">
        <v>0.04</v>
      </c>
      <c r="BG35" s="26">
        <v>0.1</v>
      </c>
      <c r="BH35" s="26">
        <v>0.13</v>
      </c>
      <c r="BI35" s="26">
        <v>0.43</v>
      </c>
      <c r="BJ35" s="26">
        <v>0</v>
      </c>
      <c r="BK35" s="26">
        <v>1.35</v>
      </c>
      <c r="BL35" s="26">
        <v>0</v>
      </c>
      <c r="BM35" s="26">
        <v>0.41</v>
      </c>
      <c r="BN35" s="26">
        <v>0</v>
      </c>
      <c r="BO35" s="26">
        <v>0</v>
      </c>
      <c r="BP35" s="26">
        <v>0</v>
      </c>
      <c r="BQ35" s="26">
        <v>0.05</v>
      </c>
      <c r="BR35" s="26">
        <v>0.16</v>
      </c>
      <c r="BS35" s="26">
        <v>1.25</v>
      </c>
      <c r="BT35" s="26">
        <v>0</v>
      </c>
      <c r="BU35" s="26">
        <v>0</v>
      </c>
      <c r="BV35" s="26">
        <v>0.05</v>
      </c>
      <c r="BW35" s="26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161.06</v>
      </c>
      <c r="CD35" s="26">
        <v>25.29</v>
      </c>
      <c r="CF35" s="26">
        <v>0</v>
      </c>
      <c r="CG35" s="26">
        <v>0</v>
      </c>
      <c r="CH35" s="26">
        <v>0</v>
      </c>
      <c r="CI35" s="26">
        <v>0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0</v>
      </c>
    </row>
    <row r="36" spans="1:94" s="26" customFormat="1" x14ac:dyDescent="0.25">
      <c r="A36" s="26" t="str">
        <f>"20"</f>
        <v>20</v>
      </c>
      <c r="B36" s="27" t="s">
        <v>112</v>
      </c>
      <c r="C36" s="26" t="str">
        <f>"200"</f>
        <v>200</v>
      </c>
      <c r="D36" s="26">
        <v>0</v>
      </c>
      <c r="E36" s="26">
        <v>0</v>
      </c>
      <c r="F36" s="26">
        <v>0</v>
      </c>
      <c r="G36" s="26">
        <v>0</v>
      </c>
      <c r="H36" s="26">
        <v>6.77</v>
      </c>
      <c r="I36" s="26">
        <v>27.75864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6.77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7.92</v>
      </c>
      <c r="V36" s="26">
        <v>0</v>
      </c>
      <c r="W36" s="26">
        <v>0.08</v>
      </c>
      <c r="X36" s="26">
        <v>0</v>
      </c>
      <c r="Y36" s="26">
        <v>0</v>
      </c>
      <c r="Z36" s="26">
        <v>0.01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223.41</v>
      </c>
      <c r="CD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26">
        <v>0</v>
      </c>
    </row>
    <row r="37" spans="1:94" s="26" customFormat="1" x14ac:dyDescent="0.25">
      <c r="A37" s="26" t="str">
        <f>"-"</f>
        <v>-</v>
      </c>
      <c r="B37" s="27" t="s">
        <v>97</v>
      </c>
      <c r="C37" s="26" t="str">
        <f>"31"</f>
        <v>31</v>
      </c>
      <c r="D37" s="26">
        <v>2.0499999999999998</v>
      </c>
      <c r="E37" s="26">
        <v>0</v>
      </c>
      <c r="F37" s="26">
        <v>0.37</v>
      </c>
      <c r="G37" s="26">
        <v>0.37</v>
      </c>
      <c r="H37" s="26">
        <v>12.93</v>
      </c>
      <c r="I37" s="26">
        <v>59.947799999999994</v>
      </c>
      <c r="J37" s="26">
        <v>0.06</v>
      </c>
      <c r="K37" s="26">
        <v>0</v>
      </c>
      <c r="L37" s="26">
        <v>0</v>
      </c>
      <c r="M37" s="26">
        <v>0</v>
      </c>
      <c r="N37" s="26">
        <v>0.37</v>
      </c>
      <c r="O37" s="26">
        <v>9.98</v>
      </c>
      <c r="P37" s="26">
        <v>2.57</v>
      </c>
      <c r="Q37" s="26">
        <v>0</v>
      </c>
      <c r="R37" s="26">
        <v>0</v>
      </c>
      <c r="S37" s="26">
        <v>0.31</v>
      </c>
      <c r="T37" s="26">
        <v>0.78</v>
      </c>
      <c r="U37" s="26">
        <v>189.1</v>
      </c>
      <c r="V37" s="26">
        <v>75.95</v>
      </c>
      <c r="W37" s="26">
        <v>10.85</v>
      </c>
      <c r="X37" s="26">
        <v>14.57</v>
      </c>
      <c r="Y37" s="26">
        <v>48.98</v>
      </c>
      <c r="Z37" s="26">
        <v>1.21</v>
      </c>
      <c r="AA37" s="26">
        <v>0</v>
      </c>
      <c r="AB37" s="26">
        <v>1.55</v>
      </c>
      <c r="AC37" s="26">
        <v>0.31</v>
      </c>
      <c r="AD37" s="26">
        <v>0.43</v>
      </c>
      <c r="AE37" s="26">
        <v>0.06</v>
      </c>
      <c r="AF37" s="26">
        <v>0.02</v>
      </c>
      <c r="AG37" s="26">
        <v>0.22</v>
      </c>
      <c r="AH37" s="26">
        <v>0.62</v>
      </c>
      <c r="AI37" s="26">
        <v>0</v>
      </c>
      <c r="AJ37" s="26">
        <v>0</v>
      </c>
      <c r="AK37" s="26">
        <v>0</v>
      </c>
      <c r="AL37" s="26">
        <v>0</v>
      </c>
      <c r="AM37" s="26">
        <v>132.37</v>
      </c>
      <c r="AN37" s="26">
        <v>69.13</v>
      </c>
      <c r="AO37" s="26">
        <v>28.83</v>
      </c>
      <c r="AP37" s="26">
        <v>61.38</v>
      </c>
      <c r="AQ37" s="26">
        <v>24.8</v>
      </c>
      <c r="AR37" s="26">
        <v>115.01</v>
      </c>
      <c r="AS37" s="26">
        <v>92.07</v>
      </c>
      <c r="AT37" s="26">
        <v>90.21</v>
      </c>
      <c r="AU37" s="26">
        <v>143.84</v>
      </c>
      <c r="AV37" s="26">
        <v>38.44</v>
      </c>
      <c r="AW37" s="26">
        <v>96.1</v>
      </c>
      <c r="AX37" s="26">
        <v>473.99</v>
      </c>
      <c r="AY37" s="26">
        <v>0</v>
      </c>
      <c r="AZ37" s="26">
        <v>163.06</v>
      </c>
      <c r="BA37" s="26">
        <v>90.21</v>
      </c>
      <c r="BB37" s="26">
        <v>55.8</v>
      </c>
      <c r="BC37" s="26">
        <v>40.299999999999997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0.04</v>
      </c>
      <c r="BL37" s="26">
        <v>0</v>
      </c>
      <c r="BM37" s="26">
        <v>0</v>
      </c>
      <c r="BN37" s="26">
        <v>0.01</v>
      </c>
      <c r="BO37" s="26">
        <v>0</v>
      </c>
      <c r="BP37" s="26">
        <v>0</v>
      </c>
      <c r="BQ37" s="26">
        <v>0</v>
      </c>
      <c r="BR37" s="26">
        <v>0</v>
      </c>
      <c r="BS37" s="26">
        <v>0.03</v>
      </c>
      <c r="BT37" s="26">
        <v>0</v>
      </c>
      <c r="BU37" s="26">
        <v>0</v>
      </c>
      <c r="BV37" s="26">
        <v>0.15</v>
      </c>
      <c r="BW37" s="26">
        <v>0.02</v>
      </c>
      <c r="BX37" s="26">
        <v>0</v>
      </c>
      <c r="BY37" s="26">
        <v>0</v>
      </c>
      <c r="BZ37" s="26">
        <v>0</v>
      </c>
      <c r="CA37" s="26">
        <v>0</v>
      </c>
      <c r="CB37" s="26">
        <v>14.57</v>
      </c>
      <c r="CD37" s="26">
        <v>0.26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</row>
    <row r="38" spans="1:94" s="24" customFormat="1" x14ac:dyDescent="0.25">
      <c r="A38" s="24" t="str">
        <f>"-"</f>
        <v>-</v>
      </c>
      <c r="B38" s="25" t="s">
        <v>98</v>
      </c>
      <c r="C38" s="24" t="str">
        <f>"31"</f>
        <v>31</v>
      </c>
      <c r="D38" s="24">
        <v>2.0499999999999998</v>
      </c>
      <c r="E38" s="24">
        <v>0</v>
      </c>
      <c r="F38" s="24">
        <v>0.2</v>
      </c>
      <c r="G38" s="24">
        <v>0.2</v>
      </c>
      <c r="H38" s="24">
        <v>14.54</v>
      </c>
      <c r="I38" s="24">
        <v>69.409309999999991</v>
      </c>
      <c r="J38" s="24">
        <v>0</v>
      </c>
      <c r="K38" s="24">
        <v>0</v>
      </c>
      <c r="L38" s="24">
        <v>0</v>
      </c>
      <c r="M38" s="24">
        <v>0</v>
      </c>
      <c r="N38" s="24">
        <v>0.34</v>
      </c>
      <c r="O38" s="24">
        <v>14.14</v>
      </c>
      <c r="P38" s="24">
        <v>0.06</v>
      </c>
      <c r="Q38" s="24">
        <v>0</v>
      </c>
      <c r="R38" s="24">
        <v>0</v>
      </c>
      <c r="S38" s="24">
        <v>0</v>
      </c>
      <c r="T38" s="24">
        <v>0.56000000000000005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157.77000000000001</v>
      </c>
      <c r="AN38" s="24">
        <v>52.32</v>
      </c>
      <c r="AO38" s="24">
        <v>31.02</v>
      </c>
      <c r="AP38" s="24">
        <v>62.03</v>
      </c>
      <c r="AQ38" s="24">
        <v>23.46</v>
      </c>
      <c r="AR38" s="24">
        <v>112.2</v>
      </c>
      <c r="AS38" s="24">
        <v>69.58</v>
      </c>
      <c r="AT38" s="24">
        <v>97.09</v>
      </c>
      <c r="AU38" s="24">
        <v>80.099999999999994</v>
      </c>
      <c r="AV38" s="24">
        <v>42.07</v>
      </c>
      <c r="AW38" s="24">
        <v>74.44</v>
      </c>
      <c r="AX38" s="24">
        <v>622.47</v>
      </c>
      <c r="AY38" s="24">
        <v>0</v>
      </c>
      <c r="AZ38" s="24">
        <v>202.81</v>
      </c>
      <c r="BA38" s="24">
        <v>88.19</v>
      </c>
      <c r="BB38" s="24">
        <v>58.52</v>
      </c>
      <c r="BC38" s="24">
        <v>46.39</v>
      </c>
      <c r="BD38" s="24">
        <v>0</v>
      </c>
      <c r="BE38" s="24">
        <v>0</v>
      </c>
      <c r="BF38" s="24">
        <v>0</v>
      </c>
      <c r="BG38" s="24">
        <v>0</v>
      </c>
      <c r="BH38" s="24">
        <v>0</v>
      </c>
      <c r="BI38" s="24">
        <v>0</v>
      </c>
      <c r="BJ38" s="24">
        <v>0</v>
      </c>
      <c r="BK38" s="24">
        <v>0.02</v>
      </c>
      <c r="BL38" s="24">
        <v>0</v>
      </c>
      <c r="BM38" s="24">
        <v>0</v>
      </c>
      <c r="BN38" s="24">
        <v>0</v>
      </c>
      <c r="BO38" s="24">
        <v>0</v>
      </c>
      <c r="BP38" s="24">
        <v>0</v>
      </c>
      <c r="BQ38" s="24">
        <v>0</v>
      </c>
      <c r="BR38" s="24">
        <v>0</v>
      </c>
      <c r="BS38" s="24">
        <v>0.02</v>
      </c>
      <c r="BT38" s="24">
        <v>0</v>
      </c>
      <c r="BU38" s="24">
        <v>0</v>
      </c>
      <c r="BV38" s="24">
        <v>0.09</v>
      </c>
      <c r="BW38" s="24">
        <v>0</v>
      </c>
      <c r="BX38" s="24">
        <v>0</v>
      </c>
      <c r="BY38" s="24">
        <v>0</v>
      </c>
      <c r="BZ38" s="24">
        <v>0</v>
      </c>
      <c r="CA38" s="24">
        <v>0</v>
      </c>
      <c r="CB38" s="24">
        <v>12.12</v>
      </c>
      <c r="CD38" s="24">
        <v>0</v>
      </c>
      <c r="CF38" s="24">
        <v>0</v>
      </c>
      <c r="CG38" s="24">
        <v>0</v>
      </c>
      <c r="CH38" s="24">
        <v>0</v>
      </c>
      <c r="CI38" s="24">
        <v>0</v>
      </c>
      <c r="CJ38" s="24">
        <v>0</v>
      </c>
      <c r="CK38" s="24">
        <v>0</v>
      </c>
      <c r="CL38" s="24">
        <v>0</v>
      </c>
      <c r="CM38" s="24">
        <v>0</v>
      </c>
      <c r="CN38" s="24">
        <v>0</v>
      </c>
      <c r="CO38" s="24">
        <v>0</v>
      </c>
      <c r="CP38" s="24">
        <v>0</v>
      </c>
    </row>
    <row r="39" spans="1:94" s="28" customFormat="1" x14ac:dyDescent="0.25">
      <c r="B39" s="29" t="s">
        <v>99</v>
      </c>
      <c r="C39" s="28">
        <v>812</v>
      </c>
      <c r="D39" s="28">
        <v>21.63</v>
      </c>
      <c r="E39" s="28">
        <v>14.08</v>
      </c>
      <c r="F39" s="28">
        <v>28.21</v>
      </c>
      <c r="G39" s="28">
        <v>5.92</v>
      </c>
      <c r="H39" s="28">
        <v>56.58</v>
      </c>
      <c r="I39" s="28">
        <v>559.13</v>
      </c>
      <c r="J39" s="28">
        <v>10.98</v>
      </c>
      <c r="K39" s="28">
        <v>3.55</v>
      </c>
      <c r="L39" s="28">
        <v>0</v>
      </c>
      <c r="M39" s="28">
        <v>0</v>
      </c>
      <c r="N39" s="28">
        <v>14.7</v>
      </c>
      <c r="O39" s="28">
        <v>36.119999999999997</v>
      </c>
      <c r="P39" s="28">
        <v>5.76</v>
      </c>
      <c r="Q39" s="28">
        <v>0</v>
      </c>
      <c r="R39" s="28">
        <v>0</v>
      </c>
      <c r="S39" s="28">
        <v>1.08</v>
      </c>
      <c r="T39" s="28">
        <v>4.5199999999999996</v>
      </c>
      <c r="U39" s="28">
        <v>475.42</v>
      </c>
      <c r="V39" s="28">
        <v>814.68</v>
      </c>
      <c r="W39" s="28">
        <v>81.19</v>
      </c>
      <c r="X39" s="28">
        <v>66.37</v>
      </c>
      <c r="Y39" s="28">
        <v>238.02</v>
      </c>
      <c r="Z39" s="28">
        <v>3.84</v>
      </c>
      <c r="AA39" s="28">
        <v>73.14</v>
      </c>
      <c r="AB39" s="28">
        <v>2115.58</v>
      </c>
      <c r="AC39" s="28">
        <v>544.55999999999995</v>
      </c>
      <c r="AD39" s="28">
        <v>3.79</v>
      </c>
      <c r="AE39" s="28">
        <v>0.18</v>
      </c>
      <c r="AF39" s="28">
        <v>0.22</v>
      </c>
      <c r="AG39" s="28">
        <v>6.1</v>
      </c>
      <c r="AH39" s="28">
        <v>11.92</v>
      </c>
      <c r="AI39" s="28">
        <v>31.14</v>
      </c>
      <c r="AJ39" s="28">
        <v>0</v>
      </c>
      <c r="AK39" s="28">
        <v>31.94</v>
      </c>
      <c r="AL39" s="28">
        <v>31.54</v>
      </c>
      <c r="AM39" s="28">
        <v>399.24</v>
      </c>
      <c r="AN39" s="28">
        <v>224.15</v>
      </c>
      <c r="AO39" s="28">
        <v>86.91</v>
      </c>
      <c r="AP39" s="28">
        <v>198.67</v>
      </c>
      <c r="AQ39" s="28">
        <v>72.92</v>
      </c>
      <c r="AR39" s="28">
        <v>305.97000000000003</v>
      </c>
      <c r="AS39" s="28">
        <v>247.86</v>
      </c>
      <c r="AT39" s="28">
        <v>309.3</v>
      </c>
      <c r="AU39" s="28">
        <v>513.30999999999995</v>
      </c>
      <c r="AV39" s="28">
        <v>118.02</v>
      </c>
      <c r="AW39" s="28">
        <v>235.42</v>
      </c>
      <c r="AX39" s="28">
        <v>1753.96</v>
      </c>
      <c r="AY39" s="28">
        <v>0</v>
      </c>
      <c r="AZ39" s="28">
        <v>451.71</v>
      </c>
      <c r="BA39" s="28">
        <v>262.19</v>
      </c>
      <c r="BB39" s="28">
        <v>181.76</v>
      </c>
      <c r="BC39" s="28">
        <v>111.97</v>
      </c>
      <c r="BD39" s="28">
        <v>0.36</v>
      </c>
      <c r="BE39" s="28">
        <v>0.12</v>
      </c>
      <c r="BF39" s="28">
        <v>0.08</v>
      </c>
      <c r="BG39" s="28">
        <v>0.19</v>
      </c>
      <c r="BH39" s="28">
        <v>0.23</v>
      </c>
      <c r="BI39" s="28">
        <v>0.89</v>
      </c>
      <c r="BJ39" s="28">
        <v>0</v>
      </c>
      <c r="BK39" s="28">
        <v>2.99</v>
      </c>
      <c r="BL39" s="28">
        <v>0</v>
      </c>
      <c r="BM39" s="28">
        <v>1</v>
      </c>
      <c r="BN39" s="28">
        <v>0.02</v>
      </c>
      <c r="BO39" s="28">
        <v>0.03</v>
      </c>
      <c r="BP39" s="28">
        <v>0</v>
      </c>
      <c r="BQ39" s="28">
        <v>0.13</v>
      </c>
      <c r="BR39" s="28">
        <v>0.3</v>
      </c>
      <c r="BS39" s="28">
        <v>3.42</v>
      </c>
      <c r="BT39" s="28">
        <v>0</v>
      </c>
      <c r="BU39" s="28">
        <v>0</v>
      </c>
      <c r="BV39" s="28">
        <v>3.33</v>
      </c>
      <c r="BW39" s="28">
        <v>0.04</v>
      </c>
      <c r="BX39" s="28">
        <v>0</v>
      </c>
      <c r="BY39" s="28">
        <v>0</v>
      </c>
      <c r="BZ39" s="28">
        <v>0</v>
      </c>
      <c r="CA39" s="28">
        <v>0</v>
      </c>
      <c r="CB39" s="28">
        <v>837.21</v>
      </c>
      <c r="CC39" s="28">
        <f>$I$39/$I$40*100</f>
        <v>100</v>
      </c>
      <c r="CD39" s="28">
        <v>425.73</v>
      </c>
      <c r="CF39" s="28">
        <v>0</v>
      </c>
      <c r="CG39" s="28">
        <v>0</v>
      </c>
      <c r="CH39" s="28">
        <v>0</v>
      </c>
      <c r="CI39" s="28">
        <v>0</v>
      </c>
      <c r="CJ39" s="28">
        <v>0</v>
      </c>
      <c r="CK39" s="28">
        <v>0</v>
      </c>
      <c r="CL39" s="28">
        <v>0</v>
      </c>
      <c r="CM39" s="28">
        <v>0</v>
      </c>
      <c r="CN39" s="28">
        <v>0</v>
      </c>
      <c r="CO39" s="28">
        <v>0</v>
      </c>
      <c r="CP39" s="28">
        <v>0.5</v>
      </c>
    </row>
    <row r="40" spans="1:94" s="28" customFormat="1" x14ac:dyDescent="0.25">
      <c r="B40" s="29" t="s">
        <v>100</v>
      </c>
      <c r="D40" s="28">
        <v>21.63</v>
      </c>
      <c r="E40" s="28">
        <v>14.08</v>
      </c>
      <c r="F40" s="28">
        <v>28.21</v>
      </c>
      <c r="G40" s="28">
        <v>5.92</v>
      </c>
      <c r="H40" s="28">
        <v>56.58</v>
      </c>
      <c r="I40" s="28">
        <v>559.13</v>
      </c>
      <c r="J40" s="28">
        <v>10.98</v>
      </c>
      <c r="K40" s="28">
        <v>3.55</v>
      </c>
      <c r="L40" s="28">
        <v>0</v>
      </c>
      <c r="M40" s="28">
        <v>0</v>
      </c>
      <c r="N40" s="28">
        <v>14.7</v>
      </c>
      <c r="O40" s="28">
        <v>36.119999999999997</v>
      </c>
      <c r="P40" s="28">
        <v>5.76</v>
      </c>
      <c r="Q40" s="28">
        <v>0</v>
      </c>
      <c r="R40" s="28">
        <v>0</v>
      </c>
      <c r="S40" s="28">
        <v>1.08</v>
      </c>
      <c r="T40" s="28">
        <v>4.5199999999999996</v>
      </c>
      <c r="U40" s="28">
        <v>475.42</v>
      </c>
      <c r="V40" s="28">
        <v>814.68</v>
      </c>
      <c r="W40" s="28">
        <v>81.19</v>
      </c>
      <c r="X40" s="28">
        <v>66.37</v>
      </c>
      <c r="Y40" s="28">
        <v>238.02</v>
      </c>
      <c r="Z40" s="28">
        <v>3.84</v>
      </c>
      <c r="AA40" s="28">
        <v>73.14</v>
      </c>
      <c r="AB40" s="28">
        <v>2115.58</v>
      </c>
      <c r="AC40" s="28">
        <v>544.55999999999995</v>
      </c>
      <c r="AD40" s="28">
        <v>3.79</v>
      </c>
      <c r="AE40" s="28">
        <v>0.18</v>
      </c>
      <c r="AF40" s="28">
        <v>0.22</v>
      </c>
      <c r="AG40" s="28">
        <v>6.1</v>
      </c>
      <c r="AH40" s="28">
        <v>11.92</v>
      </c>
      <c r="AI40" s="28">
        <v>31.14</v>
      </c>
      <c r="AJ40" s="28">
        <v>0</v>
      </c>
      <c r="AK40" s="28">
        <v>31.94</v>
      </c>
      <c r="AL40" s="28">
        <v>31.54</v>
      </c>
      <c r="AM40" s="28">
        <v>399.24</v>
      </c>
      <c r="AN40" s="28">
        <v>224.15</v>
      </c>
      <c r="AO40" s="28">
        <v>86.91</v>
      </c>
      <c r="AP40" s="28">
        <v>198.67</v>
      </c>
      <c r="AQ40" s="28">
        <v>72.92</v>
      </c>
      <c r="AR40" s="28">
        <v>305.97000000000003</v>
      </c>
      <c r="AS40" s="28">
        <v>247.86</v>
      </c>
      <c r="AT40" s="28">
        <v>309.3</v>
      </c>
      <c r="AU40" s="28">
        <v>513.30999999999995</v>
      </c>
      <c r="AV40" s="28">
        <v>118.02</v>
      </c>
      <c r="AW40" s="28">
        <v>235.42</v>
      </c>
      <c r="AX40" s="28">
        <v>1753.96</v>
      </c>
      <c r="AY40" s="28">
        <v>0</v>
      </c>
      <c r="AZ40" s="28">
        <v>451.71</v>
      </c>
      <c r="BA40" s="28">
        <v>262.19</v>
      </c>
      <c r="BB40" s="28">
        <v>181.76</v>
      </c>
      <c r="BC40" s="28">
        <v>111.97</v>
      </c>
      <c r="BD40" s="28">
        <v>0.36</v>
      </c>
      <c r="BE40" s="28">
        <v>0.12</v>
      </c>
      <c r="BF40" s="28">
        <v>0.08</v>
      </c>
      <c r="BG40" s="28">
        <v>0.19</v>
      </c>
      <c r="BH40" s="28">
        <v>0.23</v>
      </c>
      <c r="BI40" s="28">
        <v>0.89</v>
      </c>
      <c r="BJ40" s="28">
        <v>0</v>
      </c>
      <c r="BK40" s="28">
        <v>2.99</v>
      </c>
      <c r="BL40" s="28">
        <v>0</v>
      </c>
      <c r="BM40" s="28">
        <v>1</v>
      </c>
      <c r="BN40" s="28">
        <v>0.02</v>
      </c>
      <c r="BO40" s="28">
        <v>0.03</v>
      </c>
      <c r="BP40" s="28">
        <v>0</v>
      </c>
      <c r="BQ40" s="28">
        <v>0.13</v>
      </c>
      <c r="BR40" s="28">
        <v>0.3</v>
      </c>
      <c r="BS40" s="28">
        <v>3.42</v>
      </c>
      <c r="BT40" s="28">
        <v>0</v>
      </c>
      <c r="BU40" s="28">
        <v>0</v>
      </c>
      <c r="BV40" s="28">
        <v>3.33</v>
      </c>
      <c r="BW40" s="28">
        <v>0.04</v>
      </c>
      <c r="BX40" s="28">
        <v>0</v>
      </c>
      <c r="BY40" s="28">
        <v>0</v>
      </c>
      <c r="BZ40" s="28">
        <v>0</v>
      </c>
      <c r="CA40" s="28">
        <v>0</v>
      </c>
      <c r="CB40" s="28">
        <v>837.21</v>
      </c>
      <c r="CD40" s="28">
        <v>425.73</v>
      </c>
      <c r="CF40" s="28">
        <v>0</v>
      </c>
      <c r="CG40" s="28">
        <v>0</v>
      </c>
      <c r="CH40" s="28">
        <v>0</v>
      </c>
      <c r="CI40" s="28">
        <v>0</v>
      </c>
      <c r="CJ40" s="28">
        <v>0</v>
      </c>
      <c r="CK40" s="28">
        <v>0</v>
      </c>
      <c r="CL40" s="28">
        <v>0</v>
      </c>
      <c r="CM40" s="28">
        <v>0</v>
      </c>
      <c r="CN40" s="28">
        <v>0</v>
      </c>
      <c r="CO40" s="28">
        <v>0</v>
      </c>
      <c r="CP40" s="28">
        <v>0.5</v>
      </c>
    </row>
    <row r="41" spans="1:94" x14ac:dyDescent="0.25">
      <c r="B41" s="23" t="s">
        <v>113</v>
      </c>
    </row>
    <row r="42" spans="1:94" x14ac:dyDescent="0.25">
      <c r="B42" s="23" t="s">
        <v>90</v>
      </c>
    </row>
    <row r="43" spans="1:94" s="26" customFormat="1" x14ac:dyDescent="0.25">
      <c r="A43" s="26" t="str">
        <f>"54-12з-2020"</f>
        <v>54-12з-2020</v>
      </c>
      <c r="B43" s="27" t="s">
        <v>114</v>
      </c>
      <c r="C43" s="26" t="str">
        <f>"60"</f>
        <v>60</v>
      </c>
      <c r="D43" s="26">
        <v>1.26</v>
      </c>
      <c r="E43" s="26">
        <v>0</v>
      </c>
      <c r="F43" s="26">
        <v>4.28</v>
      </c>
      <c r="G43" s="26">
        <v>4.8600000000000003</v>
      </c>
      <c r="H43" s="26">
        <v>7.45</v>
      </c>
      <c r="I43" s="26">
        <v>70.76365650000001</v>
      </c>
      <c r="J43" s="26">
        <v>0.6</v>
      </c>
      <c r="K43" s="26">
        <v>3.12</v>
      </c>
      <c r="L43" s="26">
        <v>0</v>
      </c>
      <c r="M43" s="26">
        <v>0</v>
      </c>
      <c r="N43" s="26">
        <v>5.86</v>
      </c>
      <c r="O43" s="26">
        <v>0.18</v>
      </c>
      <c r="P43" s="26">
        <v>1.4</v>
      </c>
      <c r="Q43" s="26">
        <v>0</v>
      </c>
      <c r="R43" s="26">
        <v>0</v>
      </c>
      <c r="S43" s="26">
        <v>0.46</v>
      </c>
      <c r="T43" s="26">
        <v>1.1200000000000001</v>
      </c>
      <c r="U43" s="26">
        <v>98.67</v>
      </c>
      <c r="V43" s="26">
        <v>194.92</v>
      </c>
      <c r="W43" s="26">
        <v>17.34</v>
      </c>
      <c r="X43" s="26">
        <v>22.96</v>
      </c>
      <c r="Y43" s="26">
        <v>37.44</v>
      </c>
      <c r="Z43" s="26">
        <v>0.65</v>
      </c>
      <c r="AA43" s="26">
        <v>0</v>
      </c>
      <c r="AB43" s="26">
        <v>4481.28</v>
      </c>
      <c r="AC43" s="26">
        <v>933.6</v>
      </c>
      <c r="AD43" s="26">
        <v>2.41</v>
      </c>
      <c r="AE43" s="26">
        <v>0.03</v>
      </c>
      <c r="AF43" s="26">
        <v>0.03</v>
      </c>
      <c r="AG43" s="26">
        <v>0.46</v>
      </c>
      <c r="AH43" s="26">
        <v>0.73</v>
      </c>
      <c r="AI43" s="26">
        <v>3.08</v>
      </c>
      <c r="AJ43" s="26">
        <v>0</v>
      </c>
      <c r="AK43" s="26">
        <v>18.190000000000001</v>
      </c>
      <c r="AL43" s="26">
        <v>14.81</v>
      </c>
      <c r="AM43" s="26">
        <v>18.62</v>
      </c>
      <c r="AN43" s="26">
        <v>16.079999999999998</v>
      </c>
      <c r="AO43" s="26">
        <v>3.81</v>
      </c>
      <c r="AP43" s="26">
        <v>13.54</v>
      </c>
      <c r="AQ43" s="26">
        <v>3.39</v>
      </c>
      <c r="AR43" s="26">
        <v>13.12</v>
      </c>
      <c r="AS43" s="26">
        <v>20.309999999999999</v>
      </c>
      <c r="AT43" s="26">
        <v>17.36</v>
      </c>
      <c r="AU43" s="26">
        <v>57.11</v>
      </c>
      <c r="AV43" s="26">
        <v>5.94</v>
      </c>
      <c r="AW43" s="26">
        <v>12.27</v>
      </c>
      <c r="AX43" s="26">
        <v>99.42</v>
      </c>
      <c r="AY43" s="26">
        <v>0</v>
      </c>
      <c r="AZ43" s="26">
        <v>12.69</v>
      </c>
      <c r="BA43" s="26">
        <v>13.96</v>
      </c>
      <c r="BB43" s="26">
        <v>7.62</v>
      </c>
      <c r="BC43" s="26">
        <v>5.08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0.26</v>
      </c>
      <c r="BL43" s="26">
        <v>0</v>
      </c>
      <c r="BM43" s="26">
        <v>0.17</v>
      </c>
      <c r="BN43" s="26">
        <v>0.01</v>
      </c>
      <c r="BO43" s="26">
        <v>0.03</v>
      </c>
      <c r="BP43" s="26">
        <v>0</v>
      </c>
      <c r="BQ43" s="26">
        <v>0</v>
      </c>
      <c r="BR43" s="26">
        <v>0</v>
      </c>
      <c r="BS43" s="26">
        <v>1</v>
      </c>
      <c r="BT43" s="26">
        <v>0</v>
      </c>
      <c r="BU43" s="26">
        <v>0</v>
      </c>
      <c r="BV43" s="26">
        <v>2.84</v>
      </c>
      <c r="BW43" s="26">
        <v>0</v>
      </c>
      <c r="BX43" s="26">
        <v>0</v>
      </c>
      <c r="BY43" s="26">
        <v>0</v>
      </c>
      <c r="BZ43" s="26">
        <v>0</v>
      </c>
      <c r="CA43" s="26">
        <v>0</v>
      </c>
      <c r="CB43" s="26">
        <v>62.34</v>
      </c>
      <c r="CD43" s="26">
        <v>746.88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0.68</v>
      </c>
      <c r="CP43" s="26">
        <v>0</v>
      </c>
    </row>
    <row r="44" spans="1:94" s="26" customFormat="1" ht="31.5" x14ac:dyDescent="0.25">
      <c r="A44" s="26" t="str">
        <f>"18/2"</f>
        <v>18/2</v>
      </c>
      <c r="B44" s="27" t="s">
        <v>115</v>
      </c>
      <c r="C44" s="26" t="str">
        <f>"250"</f>
        <v>250</v>
      </c>
      <c r="D44" s="26">
        <v>3.21</v>
      </c>
      <c r="E44" s="26">
        <v>0</v>
      </c>
      <c r="F44" s="26">
        <v>2.4500000000000002</v>
      </c>
      <c r="G44" s="26">
        <v>2.4500000000000002</v>
      </c>
      <c r="H44" s="26">
        <v>23.6</v>
      </c>
      <c r="I44" s="26">
        <v>127.39266074999999</v>
      </c>
      <c r="J44" s="26">
        <v>0.35</v>
      </c>
      <c r="K44" s="26">
        <v>1.3</v>
      </c>
      <c r="L44" s="26">
        <v>0</v>
      </c>
      <c r="M44" s="26">
        <v>0</v>
      </c>
      <c r="N44" s="26">
        <v>2.52</v>
      </c>
      <c r="O44" s="26">
        <v>19.170000000000002</v>
      </c>
      <c r="P44" s="26">
        <v>1.9</v>
      </c>
      <c r="Q44" s="26">
        <v>0</v>
      </c>
      <c r="R44" s="26">
        <v>0</v>
      </c>
      <c r="S44" s="26">
        <v>0.19</v>
      </c>
      <c r="T44" s="26">
        <v>1.53</v>
      </c>
      <c r="U44" s="26">
        <v>198.29</v>
      </c>
      <c r="V44" s="26">
        <v>447.64</v>
      </c>
      <c r="W44" s="26">
        <v>16.5</v>
      </c>
      <c r="X44" s="26">
        <v>22.83</v>
      </c>
      <c r="Y44" s="26">
        <v>59.34</v>
      </c>
      <c r="Z44" s="26">
        <v>0.99</v>
      </c>
      <c r="AA44" s="26">
        <v>0</v>
      </c>
      <c r="AB44" s="26">
        <v>1308.5999999999999</v>
      </c>
      <c r="AC44" s="26">
        <v>242.1</v>
      </c>
      <c r="AD44" s="26">
        <v>1.24</v>
      </c>
      <c r="AE44" s="26">
        <v>0.1</v>
      </c>
      <c r="AF44" s="26">
        <v>0.06</v>
      </c>
      <c r="AG44" s="26">
        <v>1.02</v>
      </c>
      <c r="AH44" s="26">
        <v>1.86</v>
      </c>
      <c r="AI44" s="26">
        <v>6.12</v>
      </c>
      <c r="AJ44" s="26">
        <v>0</v>
      </c>
      <c r="AK44" s="26">
        <v>0</v>
      </c>
      <c r="AL44" s="26">
        <v>0</v>
      </c>
      <c r="AM44" s="26">
        <v>156.88999999999999</v>
      </c>
      <c r="AN44" s="26">
        <v>82.08</v>
      </c>
      <c r="AO44" s="26">
        <v>30.25</v>
      </c>
      <c r="AP44" s="26">
        <v>76.44</v>
      </c>
      <c r="AQ44" s="26">
        <v>29.21</v>
      </c>
      <c r="AR44" s="26">
        <v>104.67</v>
      </c>
      <c r="AS44" s="26">
        <v>93.55</v>
      </c>
      <c r="AT44" s="26">
        <v>172.79</v>
      </c>
      <c r="AU44" s="26">
        <v>113.46</v>
      </c>
      <c r="AV44" s="26">
        <v>40.36</v>
      </c>
      <c r="AW44" s="26">
        <v>82.54</v>
      </c>
      <c r="AX44" s="26">
        <v>627.16999999999996</v>
      </c>
      <c r="AY44" s="26">
        <v>0</v>
      </c>
      <c r="AZ44" s="26">
        <v>165.43</v>
      </c>
      <c r="BA44" s="26">
        <v>95.3</v>
      </c>
      <c r="BB44" s="26">
        <v>59.15</v>
      </c>
      <c r="BC44" s="26">
        <v>39.43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0.2</v>
      </c>
      <c r="BL44" s="26">
        <v>0</v>
      </c>
      <c r="BM44" s="26">
        <v>0.09</v>
      </c>
      <c r="BN44" s="26">
        <v>0.01</v>
      </c>
      <c r="BO44" s="26">
        <v>0.01</v>
      </c>
      <c r="BP44" s="26">
        <v>0</v>
      </c>
      <c r="BQ44" s="26">
        <v>0</v>
      </c>
      <c r="BR44" s="26">
        <v>0</v>
      </c>
      <c r="BS44" s="26">
        <v>0.57999999999999996</v>
      </c>
      <c r="BT44" s="26">
        <v>0</v>
      </c>
      <c r="BU44" s="26">
        <v>0</v>
      </c>
      <c r="BV44" s="26">
        <v>1.28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261.05</v>
      </c>
      <c r="CD44" s="26">
        <v>218.1</v>
      </c>
      <c r="CF44" s="26">
        <v>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0</v>
      </c>
      <c r="CO44" s="26">
        <v>0</v>
      </c>
      <c r="CP44" s="26">
        <v>0.5</v>
      </c>
    </row>
    <row r="45" spans="1:94" s="26" customFormat="1" x14ac:dyDescent="0.25">
      <c r="A45" s="26" t="str">
        <f>"-"</f>
        <v>-</v>
      </c>
      <c r="B45" s="27" t="s">
        <v>93</v>
      </c>
      <c r="C45" s="26" t="str">
        <f>"15"</f>
        <v>15</v>
      </c>
      <c r="D45" s="26">
        <v>3.54</v>
      </c>
      <c r="E45" s="26">
        <v>3.77</v>
      </c>
      <c r="F45" s="26">
        <v>3.35</v>
      </c>
      <c r="G45" s="26">
        <v>0</v>
      </c>
      <c r="H45" s="26">
        <v>0</v>
      </c>
      <c r="I45" s="26">
        <v>44.331119999999999</v>
      </c>
      <c r="J45" s="26">
        <v>0.91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0.17</v>
      </c>
      <c r="U45" s="26">
        <v>14.49</v>
      </c>
      <c r="V45" s="26">
        <v>35.340000000000003</v>
      </c>
      <c r="W45" s="26">
        <v>2.91</v>
      </c>
      <c r="X45" s="26">
        <v>3.24</v>
      </c>
      <c r="Y45" s="26">
        <v>29.71</v>
      </c>
      <c r="Z45" s="26">
        <v>0.28999999999999998</v>
      </c>
      <c r="AA45" s="26">
        <v>8.69</v>
      </c>
      <c r="AB45" s="26">
        <v>1.66</v>
      </c>
      <c r="AC45" s="26">
        <v>14.9</v>
      </c>
      <c r="AD45" s="26">
        <v>0.1</v>
      </c>
      <c r="AE45" s="26">
        <v>0.01</v>
      </c>
      <c r="AF45" s="26">
        <v>0.02</v>
      </c>
      <c r="AG45" s="26">
        <v>1.28</v>
      </c>
      <c r="AH45" s="26">
        <v>2.59</v>
      </c>
      <c r="AI45" s="26">
        <v>0.15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12.96</v>
      </c>
      <c r="CD45" s="26">
        <v>8.9700000000000006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</row>
    <row r="46" spans="1:94" s="26" customFormat="1" ht="31.5" x14ac:dyDescent="0.25">
      <c r="A46" s="26" t="str">
        <f>"56"</f>
        <v>56</v>
      </c>
      <c r="B46" s="27" t="s">
        <v>116</v>
      </c>
      <c r="C46" s="26" t="str">
        <f>"90"</f>
        <v>90</v>
      </c>
      <c r="D46" s="26">
        <v>6.18</v>
      </c>
      <c r="E46" s="26">
        <v>4.29</v>
      </c>
      <c r="F46" s="26">
        <v>10.48</v>
      </c>
      <c r="G46" s="26">
        <v>1.92</v>
      </c>
      <c r="H46" s="26">
        <v>11.38</v>
      </c>
      <c r="I46" s="26">
        <v>163.74895320000002</v>
      </c>
      <c r="J46" s="26">
        <v>3.79</v>
      </c>
      <c r="K46" s="26">
        <v>1.17</v>
      </c>
      <c r="L46" s="26">
        <v>0</v>
      </c>
      <c r="M46" s="26">
        <v>0</v>
      </c>
      <c r="N46" s="26">
        <v>4.84</v>
      </c>
      <c r="O46" s="26">
        <v>5.37</v>
      </c>
      <c r="P46" s="26">
        <v>1.1599999999999999</v>
      </c>
      <c r="Q46" s="26">
        <v>0</v>
      </c>
      <c r="R46" s="26">
        <v>0</v>
      </c>
      <c r="S46" s="26">
        <v>0.65</v>
      </c>
      <c r="T46" s="26">
        <v>1.2</v>
      </c>
      <c r="U46" s="26">
        <v>25.82</v>
      </c>
      <c r="V46" s="26">
        <v>353.5</v>
      </c>
      <c r="W46" s="26">
        <v>22.93</v>
      </c>
      <c r="X46" s="26">
        <v>26.84</v>
      </c>
      <c r="Y46" s="26">
        <v>82.61</v>
      </c>
      <c r="Z46" s="26">
        <v>1.24</v>
      </c>
      <c r="AA46" s="26">
        <v>0</v>
      </c>
      <c r="AB46" s="26">
        <v>293.27999999999997</v>
      </c>
      <c r="AC46" s="26">
        <v>60.99</v>
      </c>
      <c r="AD46" s="26">
        <v>1.17</v>
      </c>
      <c r="AE46" s="26">
        <v>0.14000000000000001</v>
      </c>
      <c r="AF46" s="26">
        <v>0.05</v>
      </c>
      <c r="AG46" s="26">
        <v>1.06</v>
      </c>
      <c r="AH46" s="26">
        <v>2.65</v>
      </c>
      <c r="AI46" s="26">
        <v>9.25</v>
      </c>
      <c r="AJ46" s="26">
        <v>0</v>
      </c>
      <c r="AK46" s="26">
        <v>283.13</v>
      </c>
      <c r="AL46" s="26">
        <v>239.36</v>
      </c>
      <c r="AM46" s="26">
        <v>368.18</v>
      </c>
      <c r="AN46" s="26">
        <v>387.39</v>
      </c>
      <c r="AO46" s="26">
        <v>115</v>
      </c>
      <c r="AP46" s="26">
        <v>215.99</v>
      </c>
      <c r="AQ46" s="26">
        <v>64.3</v>
      </c>
      <c r="AR46" s="26">
        <v>208.06</v>
      </c>
      <c r="AS46" s="26">
        <v>268.61</v>
      </c>
      <c r="AT46" s="26">
        <v>311.64999999999998</v>
      </c>
      <c r="AU46" s="26">
        <v>465.75</v>
      </c>
      <c r="AV46" s="26">
        <v>183.31</v>
      </c>
      <c r="AW46" s="26">
        <v>234.03</v>
      </c>
      <c r="AX46" s="26">
        <v>800.47</v>
      </c>
      <c r="AY46" s="26">
        <v>47.94</v>
      </c>
      <c r="AZ46" s="26">
        <v>225.8</v>
      </c>
      <c r="BA46" s="26">
        <v>214.8</v>
      </c>
      <c r="BB46" s="26">
        <v>183.41</v>
      </c>
      <c r="BC46" s="26">
        <v>67.86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0</v>
      </c>
      <c r="BK46" s="26">
        <v>0.11</v>
      </c>
      <c r="BL46" s="26">
        <v>0</v>
      </c>
      <c r="BM46" s="26">
        <v>7.0000000000000007E-2</v>
      </c>
      <c r="BN46" s="26">
        <v>0</v>
      </c>
      <c r="BO46" s="26">
        <v>0.01</v>
      </c>
      <c r="BP46" s="26">
        <v>0</v>
      </c>
      <c r="BQ46" s="26">
        <v>0</v>
      </c>
      <c r="BR46" s="26">
        <v>0</v>
      </c>
      <c r="BS46" s="26">
        <v>0.4</v>
      </c>
      <c r="BT46" s="26">
        <v>0</v>
      </c>
      <c r="BU46" s="26">
        <v>0</v>
      </c>
      <c r="BV46" s="26">
        <v>1.08</v>
      </c>
      <c r="BW46" s="26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74.5</v>
      </c>
      <c r="CD46" s="26">
        <v>48.88</v>
      </c>
      <c r="CF46" s="26">
        <v>0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</row>
    <row r="47" spans="1:94" s="26" customFormat="1" x14ac:dyDescent="0.25">
      <c r="A47" s="26" t="str">
        <f>"3/3"</f>
        <v>3/3</v>
      </c>
      <c r="B47" s="27" t="s">
        <v>117</v>
      </c>
      <c r="C47" s="26" t="str">
        <f>"150"</f>
        <v>150</v>
      </c>
      <c r="D47" s="26">
        <v>3.11</v>
      </c>
      <c r="E47" s="26">
        <v>0.55000000000000004</v>
      </c>
      <c r="F47" s="26">
        <v>3.67</v>
      </c>
      <c r="G47" s="26">
        <v>0.51</v>
      </c>
      <c r="H47" s="26">
        <v>22.07</v>
      </c>
      <c r="I47" s="26">
        <v>132.58571249999997</v>
      </c>
      <c r="J47" s="26">
        <v>2.2799999999999998</v>
      </c>
      <c r="K47" s="26">
        <v>0.08</v>
      </c>
      <c r="L47" s="26">
        <v>0</v>
      </c>
      <c r="M47" s="26">
        <v>0</v>
      </c>
      <c r="N47" s="26">
        <v>2.15</v>
      </c>
      <c r="O47" s="26">
        <v>18.23</v>
      </c>
      <c r="P47" s="26">
        <v>1.7</v>
      </c>
      <c r="Q47" s="26">
        <v>0</v>
      </c>
      <c r="R47" s="26">
        <v>0</v>
      </c>
      <c r="S47" s="26">
        <v>0.28999999999999998</v>
      </c>
      <c r="T47" s="26">
        <v>1.89</v>
      </c>
      <c r="U47" s="26">
        <v>77.84</v>
      </c>
      <c r="V47" s="26">
        <v>636.26</v>
      </c>
      <c r="W47" s="26">
        <v>33.96</v>
      </c>
      <c r="X47" s="26">
        <v>30.35</v>
      </c>
      <c r="Y47" s="26">
        <v>86.82</v>
      </c>
      <c r="Z47" s="26">
        <v>1.1200000000000001</v>
      </c>
      <c r="AA47" s="26">
        <v>18.75</v>
      </c>
      <c r="AB47" s="26">
        <v>34.11</v>
      </c>
      <c r="AC47" s="26">
        <v>25.05</v>
      </c>
      <c r="AD47" s="26">
        <v>0.17</v>
      </c>
      <c r="AE47" s="26">
        <v>0.12</v>
      </c>
      <c r="AF47" s="26">
        <v>0.1</v>
      </c>
      <c r="AG47" s="26">
        <v>1.33</v>
      </c>
      <c r="AH47" s="26">
        <v>2.59</v>
      </c>
      <c r="AI47" s="26">
        <v>5.45</v>
      </c>
      <c r="AJ47" s="26">
        <v>0</v>
      </c>
      <c r="AK47" s="26">
        <v>30.53</v>
      </c>
      <c r="AL47" s="26">
        <v>30.14</v>
      </c>
      <c r="AM47" s="26">
        <v>116</v>
      </c>
      <c r="AN47" s="26">
        <v>118.1</v>
      </c>
      <c r="AO47" s="26">
        <v>26.61</v>
      </c>
      <c r="AP47" s="26">
        <v>76.13</v>
      </c>
      <c r="AQ47" s="26">
        <v>34.840000000000003</v>
      </c>
      <c r="AR47" s="26">
        <v>80.09</v>
      </c>
      <c r="AS47" s="26">
        <v>75.67</v>
      </c>
      <c r="AT47" s="26">
        <v>206.13</v>
      </c>
      <c r="AU47" s="26">
        <v>91.81</v>
      </c>
      <c r="AV47" s="26">
        <v>19.2</v>
      </c>
      <c r="AW47" s="26">
        <v>53.44</v>
      </c>
      <c r="AX47" s="26">
        <v>287.20999999999998</v>
      </c>
      <c r="AY47" s="26">
        <v>0</v>
      </c>
      <c r="AZ47" s="26">
        <v>40.19</v>
      </c>
      <c r="BA47" s="26">
        <v>36.549999999999997</v>
      </c>
      <c r="BB47" s="26">
        <v>72.75</v>
      </c>
      <c r="BC47" s="26">
        <v>21.66</v>
      </c>
      <c r="BD47" s="26">
        <v>0.1</v>
      </c>
      <c r="BE47" s="26">
        <v>0.04</v>
      </c>
      <c r="BF47" s="26">
        <v>0.02</v>
      </c>
      <c r="BG47" s="26">
        <v>0.05</v>
      </c>
      <c r="BH47" s="26">
        <v>0.06</v>
      </c>
      <c r="BI47" s="26">
        <v>0.28999999999999998</v>
      </c>
      <c r="BJ47" s="26">
        <v>0</v>
      </c>
      <c r="BK47" s="26">
        <v>0.88</v>
      </c>
      <c r="BL47" s="26">
        <v>0</v>
      </c>
      <c r="BM47" s="26">
        <v>0.26</v>
      </c>
      <c r="BN47" s="26">
        <v>0</v>
      </c>
      <c r="BO47" s="26">
        <v>0</v>
      </c>
      <c r="BP47" s="26">
        <v>0</v>
      </c>
      <c r="BQ47" s="26">
        <v>0.05</v>
      </c>
      <c r="BR47" s="26">
        <v>0.09</v>
      </c>
      <c r="BS47" s="26">
        <v>0.85</v>
      </c>
      <c r="BT47" s="26">
        <v>0</v>
      </c>
      <c r="BU47" s="26">
        <v>0</v>
      </c>
      <c r="BV47" s="26">
        <v>0.14000000000000001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123.62</v>
      </c>
      <c r="CD47" s="26">
        <v>24.43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0.23</v>
      </c>
    </row>
    <row r="48" spans="1:94" s="26" customFormat="1" x14ac:dyDescent="0.25">
      <c r="A48" s="26" t="str">
        <f>"3/10"</f>
        <v>3/10</v>
      </c>
      <c r="B48" s="27" t="s">
        <v>96</v>
      </c>
      <c r="C48" s="26" t="str">
        <f>"200"</f>
        <v>200</v>
      </c>
      <c r="D48" s="26">
        <v>0.35</v>
      </c>
      <c r="E48" s="26">
        <v>0</v>
      </c>
      <c r="F48" s="26">
        <v>0.35</v>
      </c>
      <c r="G48" s="26">
        <v>0.35</v>
      </c>
      <c r="H48" s="26">
        <v>19.940000000000001</v>
      </c>
      <c r="I48" s="26">
        <v>79.958719999999985</v>
      </c>
      <c r="J48" s="26">
        <v>0.09</v>
      </c>
      <c r="K48" s="26">
        <v>0</v>
      </c>
      <c r="L48" s="26">
        <v>0</v>
      </c>
      <c r="M48" s="26">
        <v>0</v>
      </c>
      <c r="N48" s="26">
        <v>17.72</v>
      </c>
      <c r="O48" s="26">
        <v>0.68</v>
      </c>
      <c r="P48" s="26">
        <v>1.54</v>
      </c>
      <c r="Q48" s="26">
        <v>0</v>
      </c>
      <c r="R48" s="26">
        <v>0</v>
      </c>
      <c r="S48" s="26">
        <v>0.72</v>
      </c>
      <c r="T48" s="26">
        <v>0.46</v>
      </c>
      <c r="U48" s="26">
        <v>23.27</v>
      </c>
      <c r="V48" s="26">
        <v>248</v>
      </c>
      <c r="W48" s="26">
        <v>14.26</v>
      </c>
      <c r="X48" s="26">
        <v>7.7</v>
      </c>
      <c r="Y48" s="26">
        <v>9.2100000000000009</v>
      </c>
      <c r="Z48" s="26">
        <v>1.95</v>
      </c>
      <c r="AA48" s="26">
        <v>0</v>
      </c>
      <c r="AB48" s="26">
        <v>24.3</v>
      </c>
      <c r="AC48" s="26">
        <v>4.5</v>
      </c>
      <c r="AD48" s="26">
        <v>0.18</v>
      </c>
      <c r="AE48" s="26">
        <v>0.02</v>
      </c>
      <c r="AF48" s="26">
        <v>0.02</v>
      </c>
      <c r="AG48" s="26">
        <v>0.23</v>
      </c>
      <c r="AH48" s="26">
        <v>0.36</v>
      </c>
      <c r="AI48" s="26">
        <v>3.6</v>
      </c>
      <c r="AJ48" s="26">
        <v>0</v>
      </c>
      <c r="AK48" s="26">
        <v>0</v>
      </c>
      <c r="AL48" s="26">
        <v>0</v>
      </c>
      <c r="AM48" s="26">
        <v>16.760000000000002</v>
      </c>
      <c r="AN48" s="26">
        <v>15.88</v>
      </c>
      <c r="AO48" s="26">
        <v>2.65</v>
      </c>
      <c r="AP48" s="26">
        <v>9.6999999999999993</v>
      </c>
      <c r="AQ48" s="26">
        <v>2.65</v>
      </c>
      <c r="AR48" s="26">
        <v>7.94</v>
      </c>
      <c r="AS48" s="26">
        <v>14.99</v>
      </c>
      <c r="AT48" s="26">
        <v>8.82</v>
      </c>
      <c r="AU48" s="26">
        <v>68.8</v>
      </c>
      <c r="AV48" s="26">
        <v>6.17</v>
      </c>
      <c r="AW48" s="26">
        <v>12.35</v>
      </c>
      <c r="AX48" s="26">
        <v>37.04</v>
      </c>
      <c r="AY48" s="26">
        <v>0</v>
      </c>
      <c r="AZ48" s="26">
        <v>11.47</v>
      </c>
      <c r="BA48" s="26">
        <v>14.11</v>
      </c>
      <c r="BB48" s="26">
        <v>5.29</v>
      </c>
      <c r="BC48" s="26">
        <v>4.41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287.68</v>
      </c>
      <c r="CD48" s="26">
        <v>4.05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10</v>
      </c>
      <c r="CP48" s="26">
        <v>0</v>
      </c>
    </row>
    <row r="49" spans="1:94" s="26" customFormat="1" x14ac:dyDescent="0.25">
      <c r="A49" s="26" t="str">
        <f>"-"</f>
        <v>-</v>
      </c>
      <c r="B49" s="27" t="s">
        <v>97</v>
      </c>
      <c r="C49" s="26" t="str">
        <f>"31"</f>
        <v>31</v>
      </c>
      <c r="D49" s="26">
        <v>2.0499999999999998</v>
      </c>
      <c r="E49" s="26">
        <v>0</v>
      </c>
      <c r="F49" s="26">
        <v>0.37</v>
      </c>
      <c r="G49" s="26">
        <v>0.37</v>
      </c>
      <c r="H49" s="26">
        <v>12.93</v>
      </c>
      <c r="I49" s="26">
        <v>59.947799999999994</v>
      </c>
      <c r="J49" s="26">
        <v>0.06</v>
      </c>
      <c r="K49" s="26">
        <v>0</v>
      </c>
      <c r="L49" s="26">
        <v>0</v>
      </c>
      <c r="M49" s="26">
        <v>0</v>
      </c>
      <c r="N49" s="26">
        <v>0.37</v>
      </c>
      <c r="O49" s="26">
        <v>9.98</v>
      </c>
      <c r="P49" s="26">
        <v>2.57</v>
      </c>
      <c r="Q49" s="26">
        <v>0</v>
      </c>
      <c r="R49" s="26">
        <v>0</v>
      </c>
      <c r="S49" s="26">
        <v>0.31</v>
      </c>
      <c r="T49" s="26">
        <v>0.78</v>
      </c>
      <c r="U49" s="26">
        <v>189.1</v>
      </c>
      <c r="V49" s="26">
        <v>75.95</v>
      </c>
      <c r="W49" s="26">
        <v>10.85</v>
      </c>
      <c r="X49" s="26">
        <v>14.57</v>
      </c>
      <c r="Y49" s="26">
        <v>48.98</v>
      </c>
      <c r="Z49" s="26">
        <v>1.21</v>
      </c>
      <c r="AA49" s="26">
        <v>0</v>
      </c>
      <c r="AB49" s="26">
        <v>1.55</v>
      </c>
      <c r="AC49" s="26">
        <v>0.31</v>
      </c>
      <c r="AD49" s="26">
        <v>0.43</v>
      </c>
      <c r="AE49" s="26">
        <v>0.06</v>
      </c>
      <c r="AF49" s="26">
        <v>0.02</v>
      </c>
      <c r="AG49" s="26">
        <v>0.22</v>
      </c>
      <c r="AH49" s="26">
        <v>0.62</v>
      </c>
      <c r="AI49" s="26">
        <v>0</v>
      </c>
      <c r="AJ49" s="26">
        <v>0</v>
      </c>
      <c r="AK49" s="26">
        <v>0</v>
      </c>
      <c r="AL49" s="26">
        <v>0</v>
      </c>
      <c r="AM49" s="26">
        <v>132.37</v>
      </c>
      <c r="AN49" s="26">
        <v>69.13</v>
      </c>
      <c r="AO49" s="26">
        <v>28.83</v>
      </c>
      <c r="AP49" s="26">
        <v>61.38</v>
      </c>
      <c r="AQ49" s="26">
        <v>24.8</v>
      </c>
      <c r="AR49" s="26">
        <v>115.01</v>
      </c>
      <c r="AS49" s="26">
        <v>92.07</v>
      </c>
      <c r="AT49" s="26">
        <v>90.21</v>
      </c>
      <c r="AU49" s="26">
        <v>143.84</v>
      </c>
      <c r="AV49" s="26">
        <v>38.44</v>
      </c>
      <c r="AW49" s="26">
        <v>96.1</v>
      </c>
      <c r="AX49" s="26">
        <v>473.99</v>
      </c>
      <c r="AY49" s="26">
        <v>0</v>
      </c>
      <c r="AZ49" s="26">
        <v>163.06</v>
      </c>
      <c r="BA49" s="26">
        <v>90.21</v>
      </c>
      <c r="BB49" s="26">
        <v>55.8</v>
      </c>
      <c r="BC49" s="26">
        <v>40.299999999999997</v>
      </c>
      <c r="BD49" s="26">
        <v>0</v>
      </c>
      <c r="BE49" s="26">
        <v>0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0.04</v>
      </c>
      <c r="BL49" s="26">
        <v>0</v>
      </c>
      <c r="BM49" s="26">
        <v>0</v>
      </c>
      <c r="BN49" s="26">
        <v>0.01</v>
      </c>
      <c r="BO49" s="26">
        <v>0</v>
      </c>
      <c r="BP49" s="26">
        <v>0</v>
      </c>
      <c r="BQ49" s="26">
        <v>0</v>
      </c>
      <c r="BR49" s="26">
        <v>0</v>
      </c>
      <c r="BS49" s="26">
        <v>0.03</v>
      </c>
      <c r="BT49" s="26">
        <v>0</v>
      </c>
      <c r="BU49" s="26">
        <v>0</v>
      </c>
      <c r="BV49" s="26">
        <v>0.15</v>
      </c>
      <c r="BW49" s="26">
        <v>0.02</v>
      </c>
      <c r="BX49" s="26">
        <v>0</v>
      </c>
      <c r="BY49" s="26">
        <v>0</v>
      </c>
      <c r="BZ49" s="26">
        <v>0</v>
      </c>
      <c r="CA49" s="26">
        <v>0</v>
      </c>
      <c r="CB49" s="26">
        <v>14.57</v>
      </c>
      <c r="CD49" s="26">
        <v>0.26</v>
      </c>
      <c r="CF49" s="26">
        <v>0</v>
      </c>
      <c r="CG49" s="26">
        <v>0</v>
      </c>
      <c r="CH49" s="26">
        <v>0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0</v>
      </c>
      <c r="CO49" s="26">
        <v>0</v>
      </c>
      <c r="CP49" s="26">
        <v>0</v>
      </c>
    </row>
    <row r="50" spans="1:94" s="24" customFormat="1" x14ac:dyDescent="0.25">
      <c r="A50" s="24" t="str">
        <f>"-"</f>
        <v>-</v>
      </c>
      <c r="B50" s="25" t="s">
        <v>98</v>
      </c>
      <c r="C50" s="24" t="str">
        <f>"62"</f>
        <v>62</v>
      </c>
      <c r="D50" s="24">
        <v>4.0999999999999996</v>
      </c>
      <c r="E50" s="24">
        <v>0</v>
      </c>
      <c r="F50" s="24">
        <v>0.41</v>
      </c>
      <c r="G50" s="24">
        <v>0.41</v>
      </c>
      <c r="H50" s="24">
        <v>29.08</v>
      </c>
      <c r="I50" s="24">
        <v>138.81861999999998</v>
      </c>
      <c r="J50" s="24">
        <v>0</v>
      </c>
      <c r="K50" s="24">
        <v>0</v>
      </c>
      <c r="L50" s="24">
        <v>0</v>
      </c>
      <c r="M50" s="24">
        <v>0</v>
      </c>
      <c r="N50" s="24">
        <v>0.68</v>
      </c>
      <c r="O50" s="24">
        <v>28.27</v>
      </c>
      <c r="P50" s="24">
        <v>0.12</v>
      </c>
      <c r="Q50" s="24">
        <v>0</v>
      </c>
      <c r="R50" s="24">
        <v>0</v>
      </c>
      <c r="S50" s="24">
        <v>0</v>
      </c>
      <c r="T50" s="24">
        <v>1.1200000000000001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315.55</v>
      </c>
      <c r="AN50" s="24">
        <v>104.64</v>
      </c>
      <c r="AO50" s="24">
        <v>62.03</v>
      </c>
      <c r="AP50" s="24">
        <v>124.06</v>
      </c>
      <c r="AQ50" s="24">
        <v>46.93</v>
      </c>
      <c r="AR50" s="24">
        <v>224.39</v>
      </c>
      <c r="AS50" s="24">
        <v>139.16999999999999</v>
      </c>
      <c r="AT50" s="24">
        <v>194.18</v>
      </c>
      <c r="AU50" s="24">
        <v>160.19999999999999</v>
      </c>
      <c r="AV50" s="24">
        <v>84.15</v>
      </c>
      <c r="AW50" s="24">
        <v>148.87</v>
      </c>
      <c r="AX50" s="24">
        <v>1244.94</v>
      </c>
      <c r="AY50" s="24">
        <v>0</v>
      </c>
      <c r="AZ50" s="24">
        <v>405.63</v>
      </c>
      <c r="BA50" s="24">
        <v>176.38</v>
      </c>
      <c r="BB50" s="24">
        <v>117.05</v>
      </c>
      <c r="BC50" s="24">
        <v>92.78</v>
      </c>
      <c r="BD50" s="24">
        <v>0</v>
      </c>
      <c r="BE50" s="24">
        <v>0</v>
      </c>
      <c r="BF50" s="24">
        <v>0</v>
      </c>
      <c r="BG50" s="24">
        <v>0</v>
      </c>
      <c r="BH50" s="24">
        <v>0</v>
      </c>
      <c r="BI50" s="24">
        <v>0</v>
      </c>
      <c r="BJ50" s="24">
        <v>0</v>
      </c>
      <c r="BK50" s="24">
        <v>0.05</v>
      </c>
      <c r="BL50" s="24">
        <v>0</v>
      </c>
      <c r="BM50" s="24">
        <v>0</v>
      </c>
      <c r="BN50" s="24">
        <v>0</v>
      </c>
      <c r="BO50" s="24">
        <v>0</v>
      </c>
      <c r="BP50" s="24">
        <v>0</v>
      </c>
      <c r="BQ50" s="24">
        <v>0</v>
      </c>
      <c r="BR50" s="24">
        <v>0</v>
      </c>
      <c r="BS50" s="24">
        <v>0.04</v>
      </c>
      <c r="BT50" s="24">
        <v>0</v>
      </c>
      <c r="BU50" s="24">
        <v>0</v>
      </c>
      <c r="BV50" s="24">
        <v>0.17</v>
      </c>
      <c r="BW50" s="24">
        <v>0.01</v>
      </c>
      <c r="BX50" s="24">
        <v>0</v>
      </c>
      <c r="BY50" s="24">
        <v>0</v>
      </c>
      <c r="BZ50" s="24">
        <v>0</v>
      </c>
      <c r="CA50" s="24">
        <v>0</v>
      </c>
      <c r="CB50" s="24">
        <v>24.24</v>
      </c>
      <c r="CD50" s="24">
        <v>0</v>
      </c>
      <c r="CF50" s="24">
        <v>0</v>
      </c>
      <c r="CG50" s="24">
        <v>0</v>
      </c>
      <c r="CH50" s="24">
        <v>0</v>
      </c>
      <c r="CI50" s="24">
        <v>0</v>
      </c>
      <c r="CJ50" s="24">
        <v>0</v>
      </c>
      <c r="CK50" s="24">
        <v>0</v>
      </c>
      <c r="CL50" s="24">
        <v>0</v>
      </c>
      <c r="CM50" s="24">
        <v>0</v>
      </c>
      <c r="CN50" s="24">
        <v>0</v>
      </c>
      <c r="CO50" s="24">
        <v>0</v>
      </c>
      <c r="CP50" s="24">
        <v>0</v>
      </c>
    </row>
    <row r="51" spans="1:94" s="28" customFormat="1" x14ac:dyDescent="0.25">
      <c r="B51" s="29" t="s">
        <v>99</v>
      </c>
      <c r="C51" s="28">
        <v>858</v>
      </c>
      <c r="D51" s="28">
        <v>23.8</v>
      </c>
      <c r="E51" s="28">
        <v>8.6</v>
      </c>
      <c r="F51" s="28">
        <v>25.35</v>
      </c>
      <c r="G51" s="28">
        <v>10.87</v>
      </c>
      <c r="H51" s="28">
        <v>126.44</v>
      </c>
      <c r="I51" s="28">
        <v>817.55</v>
      </c>
      <c r="J51" s="28">
        <v>8.08</v>
      </c>
      <c r="K51" s="28">
        <v>5.67</v>
      </c>
      <c r="L51" s="28">
        <v>0</v>
      </c>
      <c r="M51" s="28">
        <v>0</v>
      </c>
      <c r="N51" s="28">
        <v>34.15</v>
      </c>
      <c r="O51" s="28">
        <v>81.89</v>
      </c>
      <c r="P51" s="28">
        <v>10.4</v>
      </c>
      <c r="Q51" s="28">
        <v>0</v>
      </c>
      <c r="R51" s="28">
        <v>0</v>
      </c>
      <c r="S51" s="28">
        <v>2.62</v>
      </c>
      <c r="T51" s="28">
        <v>8.27</v>
      </c>
      <c r="U51" s="28">
        <v>627.47</v>
      </c>
      <c r="V51" s="28">
        <v>1991.6</v>
      </c>
      <c r="W51" s="28">
        <v>118.75</v>
      </c>
      <c r="X51" s="28">
        <v>128.49</v>
      </c>
      <c r="Y51" s="28">
        <v>354.12</v>
      </c>
      <c r="Z51" s="28">
        <v>7.44</v>
      </c>
      <c r="AA51" s="28">
        <v>27.44</v>
      </c>
      <c r="AB51" s="28">
        <v>6144.77</v>
      </c>
      <c r="AC51" s="28">
        <v>1281.45</v>
      </c>
      <c r="AD51" s="28">
        <v>5.71</v>
      </c>
      <c r="AE51" s="28">
        <v>0.47</v>
      </c>
      <c r="AF51" s="28">
        <v>0.31</v>
      </c>
      <c r="AG51" s="28">
        <v>5.59</v>
      </c>
      <c r="AH51" s="28">
        <v>11.4</v>
      </c>
      <c r="AI51" s="28">
        <v>27.65</v>
      </c>
      <c r="AJ51" s="28">
        <v>0</v>
      </c>
      <c r="AK51" s="28">
        <v>331.85</v>
      </c>
      <c r="AL51" s="28">
        <v>284.31</v>
      </c>
      <c r="AM51" s="28">
        <v>1124.3599999999999</v>
      </c>
      <c r="AN51" s="28">
        <v>793.29</v>
      </c>
      <c r="AO51" s="28">
        <v>269.18</v>
      </c>
      <c r="AP51" s="28">
        <v>577.24</v>
      </c>
      <c r="AQ51" s="28">
        <v>206.11</v>
      </c>
      <c r="AR51" s="28">
        <v>753.27</v>
      </c>
      <c r="AS51" s="28">
        <v>704.36</v>
      </c>
      <c r="AT51" s="28">
        <v>1001.14</v>
      </c>
      <c r="AU51" s="28">
        <v>1100.97</v>
      </c>
      <c r="AV51" s="28">
        <v>377.58</v>
      </c>
      <c r="AW51" s="28">
        <v>639.6</v>
      </c>
      <c r="AX51" s="28">
        <v>3570.24</v>
      </c>
      <c r="AY51" s="28">
        <v>47.94</v>
      </c>
      <c r="AZ51" s="28">
        <v>1024.27</v>
      </c>
      <c r="BA51" s="28">
        <v>641.32000000000005</v>
      </c>
      <c r="BB51" s="28">
        <v>501.07</v>
      </c>
      <c r="BC51" s="28">
        <v>271.51</v>
      </c>
      <c r="BD51" s="28">
        <v>0.1</v>
      </c>
      <c r="BE51" s="28">
        <v>0.04</v>
      </c>
      <c r="BF51" s="28">
        <v>0.02</v>
      </c>
      <c r="BG51" s="28">
        <v>0.05</v>
      </c>
      <c r="BH51" s="28">
        <v>0.06</v>
      </c>
      <c r="BI51" s="28">
        <v>0.28999999999999998</v>
      </c>
      <c r="BJ51" s="28">
        <v>0</v>
      </c>
      <c r="BK51" s="28">
        <v>1.54</v>
      </c>
      <c r="BL51" s="28">
        <v>0</v>
      </c>
      <c r="BM51" s="28">
        <v>0.6</v>
      </c>
      <c r="BN51" s="28">
        <v>0.03</v>
      </c>
      <c r="BO51" s="28">
        <v>0.05</v>
      </c>
      <c r="BP51" s="28">
        <v>0</v>
      </c>
      <c r="BQ51" s="28">
        <v>0.05</v>
      </c>
      <c r="BR51" s="28">
        <v>0.1</v>
      </c>
      <c r="BS51" s="28">
        <v>2.9</v>
      </c>
      <c r="BT51" s="28">
        <v>0</v>
      </c>
      <c r="BU51" s="28">
        <v>0</v>
      </c>
      <c r="BV51" s="28">
        <v>5.65</v>
      </c>
      <c r="BW51" s="28">
        <v>0.04</v>
      </c>
      <c r="BX51" s="28">
        <v>0</v>
      </c>
      <c r="BY51" s="28">
        <v>0</v>
      </c>
      <c r="BZ51" s="28">
        <v>0</v>
      </c>
      <c r="CA51" s="28">
        <v>0</v>
      </c>
      <c r="CB51" s="28">
        <v>860.97</v>
      </c>
      <c r="CC51" s="28">
        <f>$I$51/$I$52*100</f>
        <v>100</v>
      </c>
      <c r="CD51" s="28">
        <v>1051.57</v>
      </c>
      <c r="CF51" s="28">
        <v>0</v>
      </c>
      <c r="CG51" s="28">
        <v>0</v>
      </c>
      <c r="CH51" s="28">
        <v>0</v>
      </c>
      <c r="CI51" s="28">
        <v>0</v>
      </c>
      <c r="CJ51" s="28">
        <v>0</v>
      </c>
      <c r="CK51" s="28">
        <v>0</v>
      </c>
      <c r="CL51" s="28">
        <v>0</v>
      </c>
      <c r="CM51" s="28">
        <v>0</v>
      </c>
      <c r="CN51" s="28">
        <v>0</v>
      </c>
      <c r="CO51" s="28">
        <v>10.68</v>
      </c>
      <c r="CP51" s="28">
        <v>0.73</v>
      </c>
    </row>
    <row r="52" spans="1:94" s="28" customFormat="1" x14ac:dyDescent="0.25">
      <c r="B52" s="29" t="s">
        <v>100</v>
      </c>
      <c r="D52" s="28">
        <v>23.8</v>
      </c>
      <c r="E52" s="28">
        <v>8.6</v>
      </c>
      <c r="F52" s="28">
        <v>25.35</v>
      </c>
      <c r="G52" s="28">
        <v>10.87</v>
      </c>
      <c r="H52" s="28">
        <v>126.44</v>
      </c>
      <c r="I52" s="28">
        <v>817.55</v>
      </c>
      <c r="J52" s="28">
        <v>8.08</v>
      </c>
      <c r="K52" s="28">
        <v>5.67</v>
      </c>
      <c r="L52" s="28">
        <v>0</v>
      </c>
      <c r="M52" s="28">
        <v>0</v>
      </c>
      <c r="N52" s="28">
        <v>34.15</v>
      </c>
      <c r="O52" s="28">
        <v>81.89</v>
      </c>
      <c r="P52" s="28">
        <v>10.4</v>
      </c>
      <c r="Q52" s="28">
        <v>0</v>
      </c>
      <c r="R52" s="28">
        <v>0</v>
      </c>
      <c r="S52" s="28">
        <v>2.62</v>
      </c>
      <c r="T52" s="28">
        <v>8.27</v>
      </c>
      <c r="U52" s="28">
        <v>627.47</v>
      </c>
      <c r="V52" s="28">
        <v>1991.6</v>
      </c>
      <c r="W52" s="28">
        <v>118.75</v>
      </c>
      <c r="X52" s="28">
        <v>128.49</v>
      </c>
      <c r="Y52" s="28">
        <v>354.12</v>
      </c>
      <c r="Z52" s="28">
        <v>7.44</v>
      </c>
      <c r="AA52" s="28">
        <v>27.44</v>
      </c>
      <c r="AB52" s="28">
        <v>6144.77</v>
      </c>
      <c r="AC52" s="28">
        <v>1281.45</v>
      </c>
      <c r="AD52" s="28">
        <v>5.71</v>
      </c>
      <c r="AE52" s="28">
        <v>0.47</v>
      </c>
      <c r="AF52" s="28">
        <v>0.31</v>
      </c>
      <c r="AG52" s="28">
        <v>5.59</v>
      </c>
      <c r="AH52" s="28">
        <v>11.4</v>
      </c>
      <c r="AI52" s="28">
        <v>27.65</v>
      </c>
      <c r="AJ52" s="28">
        <v>0</v>
      </c>
      <c r="AK52" s="28">
        <v>331.85</v>
      </c>
      <c r="AL52" s="28">
        <v>284.31</v>
      </c>
      <c r="AM52" s="28">
        <v>1124.3599999999999</v>
      </c>
      <c r="AN52" s="28">
        <v>793.29</v>
      </c>
      <c r="AO52" s="28">
        <v>269.18</v>
      </c>
      <c r="AP52" s="28">
        <v>577.24</v>
      </c>
      <c r="AQ52" s="28">
        <v>206.11</v>
      </c>
      <c r="AR52" s="28">
        <v>753.27</v>
      </c>
      <c r="AS52" s="28">
        <v>704.36</v>
      </c>
      <c r="AT52" s="28">
        <v>1001.14</v>
      </c>
      <c r="AU52" s="28">
        <v>1100.97</v>
      </c>
      <c r="AV52" s="28">
        <v>377.58</v>
      </c>
      <c r="AW52" s="28">
        <v>639.6</v>
      </c>
      <c r="AX52" s="28">
        <v>3570.24</v>
      </c>
      <c r="AY52" s="28">
        <v>47.94</v>
      </c>
      <c r="AZ52" s="28">
        <v>1024.27</v>
      </c>
      <c r="BA52" s="28">
        <v>641.32000000000005</v>
      </c>
      <c r="BB52" s="28">
        <v>501.07</v>
      </c>
      <c r="BC52" s="28">
        <v>271.51</v>
      </c>
      <c r="BD52" s="28">
        <v>0.1</v>
      </c>
      <c r="BE52" s="28">
        <v>0.04</v>
      </c>
      <c r="BF52" s="28">
        <v>0.02</v>
      </c>
      <c r="BG52" s="28">
        <v>0.05</v>
      </c>
      <c r="BH52" s="28">
        <v>0.06</v>
      </c>
      <c r="BI52" s="28">
        <v>0.28999999999999998</v>
      </c>
      <c r="BJ52" s="28">
        <v>0</v>
      </c>
      <c r="BK52" s="28">
        <v>1.54</v>
      </c>
      <c r="BL52" s="28">
        <v>0</v>
      </c>
      <c r="BM52" s="28">
        <v>0.6</v>
      </c>
      <c r="BN52" s="28">
        <v>0.03</v>
      </c>
      <c r="BO52" s="28">
        <v>0.05</v>
      </c>
      <c r="BP52" s="28">
        <v>0</v>
      </c>
      <c r="BQ52" s="28">
        <v>0.05</v>
      </c>
      <c r="BR52" s="28">
        <v>0.1</v>
      </c>
      <c r="BS52" s="28">
        <v>2.9</v>
      </c>
      <c r="BT52" s="28">
        <v>0</v>
      </c>
      <c r="BU52" s="28">
        <v>0</v>
      </c>
      <c r="BV52" s="28">
        <v>5.65</v>
      </c>
      <c r="BW52" s="28">
        <v>0.04</v>
      </c>
      <c r="BX52" s="28">
        <v>0</v>
      </c>
      <c r="BY52" s="28">
        <v>0</v>
      </c>
      <c r="BZ52" s="28">
        <v>0</v>
      </c>
      <c r="CA52" s="28">
        <v>0</v>
      </c>
      <c r="CB52" s="28">
        <v>860.97</v>
      </c>
      <c r="CD52" s="28">
        <v>1051.57</v>
      </c>
      <c r="CF52" s="28">
        <v>0</v>
      </c>
      <c r="CG52" s="28">
        <v>0</v>
      </c>
      <c r="CH52" s="28">
        <v>0</v>
      </c>
      <c r="CI52" s="28">
        <v>0</v>
      </c>
      <c r="CJ52" s="28">
        <v>0</v>
      </c>
      <c r="CK52" s="28">
        <v>0</v>
      </c>
      <c r="CL52" s="28">
        <v>0</v>
      </c>
      <c r="CM52" s="28">
        <v>0</v>
      </c>
      <c r="CN52" s="28">
        <v>0</v>
      </c>
      <c r="CO52" s="28">
        <v>10.68</v>
      </c>
      <c r="CP52" s="28">
        <v>0.73</v>
      </c>
    </row>
    <row r="53" spans="1:94" x14ac:dyDescent="0.25">
      <c r="B53" s="23" t="s">
        <v>118</v>
      </c>
    </row>
    <row r="54" spans="1:94" x14ac:dyDescent="0.25">
      <c r="B54" s="23" t="s">
        <v>90</v>
      </c>
    </row>
    <row r="55" spans="1:94" s="26" customFormat="1" ht="31.5" x14ac:dyDescent="0.25">
      <c r="A55" s="26" t="str">
        <f>"19/1"</f>
        <v>19/1</v>
      </c>
      <c r="B55" s="27" t="s">
        <v>119</v>
      </c>
      <c r="C55" s="26" t="str">
        <f>"60"</f>
        <v>60</v>
      </c>
      <c r="D55" s="26">
        <v>0.44</v>
      </c>
      <c r="E55" s="26">
        <v>0</v>
      </c>
      <c r="F55" s="26">
        <v>3.58</v>
      </c>
      <c r="G55" s="26">
        <v>3.58</v>
      </c>
      <c r="H55" s="26">
        <v>1.93</v>
      </c>
      <c r="I55" s="26">
        <v>40.525077600000003</v>
      </c>
      <c r="J55" s="26">
        <v>0.45</v>
      </c>
      <c r="K55" s="26">
        <v>2.34</v>
      </c>
      <c r="L55" s="26">
        <v>0.45</v>
      </c>
      <c r="M55" s="26">
        <v>0</v>
      </c>
      <c r="N55" s="26">
        <v>1.33</v>
      </c>
      <c r="O55" s="26">
        <v>0.06</v>
      </c>
      <c r="P55" s="26">
        <v>0.55000000000000004</v>
      </c>
      <c r="Q55" s="26">
        <v>0</v>
      </c>
      <c r="R55" s="26">
        <v>0</v>
      </c>
      <c r="S55" s="26">
        <v>0.06</v>
      </c>
      <c r="T55" s="26">
        <v>0.56999999999999995</v>
      </c>
      <c r="U55" s="26">
        <v>118.04</v>
      </c>
      <c r="V55" s="26">
        <v>77.959999999999994</v>
      </c>
      <c r="W55" s="26">
        <v>13.79</v>
      </c>
      <c r="X55" s="26">
        <v>7.8</v>
      </c>
      <c r="Y55" s="26">
        <v>23.51</v>
      </c>
      <c r="Z55" s="26">
        <v>0.34</v>
      </c>
      <c r="AA55" s="26">
        <v>0</v>
      </c>
      <c r="AB55" s="26">
        <v>33.159999999999997</v>
      </c>
      <c r="AC55" s="26">
        <v>5.64</v>
      </c>
      <c r="AD55" s="26">
        <v>1.64</v>
      </c>
      <c r="AE55" s="26">
        <v>0.02</v>
      </c>
      <c r="AF55" s="26">
        <v>0.02</v>
      </c>
      <c r="AG55" s="26">
        <v>0.11</v>
      </c>
      <c r="AH55" s="26">
        <v>0.17</v>
      </c>
      <c r="AI55" s="26">
        <v>5.53</v>
      </c>
      <c r="AJ55" s="26">
        <v>0</v>
      </c>
      <c r="AK55" s="26">
        <v>0</v>
      </c>
      <c r="AL55" s="26">
        <v>0</v>
      </c>
      <c r="AM55" s="26">
        <v>16.579999999999998</v>
      </c>
      <c r="AN55" s="26">
        <v>14.37</v>
      </c>
      <c r="AO55" s="26">
        <v>3.32</v>
      </c>
      <c r="AP55" s="26">
        <v>11.61</v>
      </c>
      <c r="AQ55" s="26">
        <v>2.76</v>
      </c>
      <c r="AR55" s="26">
        <v>9.4</v>
      </c>
      <c r="AS55" s="26">
        <v>14.37</v>
      </c>
      <c r="AT55" s="26">
        <v>24.87</v>
      </c>
      <c r="AU55" s="26">
        <v>29.29</v>
      </c>
      <c r="AV55" s="26">
        <v>5.53</v>
      </c>
      <c r="AW55" s="26">
        <v>15.48</v>
      </c>
      <c r="AX55" s="26">
        <v>77.38</v>
      </c>
      <c r="AY55" s="26">
        <v>0</v>
      </c>
      <c r="AZ55" s="26">
        <v>9.4</v>
      </c>
      <c r="BA55" s="26">
        <v>14.92</v>
      </c>
      <c r="BB55" s="26">
        <v>11.61</v>
      </c>
      <c r="BC55" s="26">
        <v>3.87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0.22</v>
      </c>
      <c r="BL55" s="26">
        <v>0</v>
      </c>
      <c r="BM55" s="26">
        <v>0.14000000000000001</v>
      </c>
      <c r="BN55" s="26">
        <v>0.01</v>
      </c>
      <c r="BO55" s="26">
        <v>0.02</v>
      </c>
      <c r="BP55" s="26">
        <v>0</v>
      </c>
      <c r="BQ55" s="26">
        <v>0</v>
      </c>
      <c r="BR55" s="26">
        <v>0</v>
      </c>
      <c r="BS55" s="26">
        <v>0.84</v>
      </c>
      <c r="BT55" s="26">
        <v>0</v>
      </c>
      <c r="BU55" s="26">
        <v>0</v>
      </c>
      <c r="BV55" s="26">
        <v>2.08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53.58</v>
      </c>
      <c r="CD55" s="26">
        <v>5.53</v>
      </c>
      <c r="CF55" s="26">
        <v>0</v>
      </c>
      <c r="CG55" s="26">
        <v>0</v>
      </c>
      <c r="CH55" s="26">
        <v>0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0</v>
      </c>
      <c r="CP55" s="26">
        <v>0.3</v>
      </c>
    </row>
    <row r="56" spans="1:94" s="26" customFormat="1" ht="31.5" x14ac:dyDescent="0.25">
      <c r="A56" s="26" t="str">
        <f>"6/2"</f>
        <v>6/2</v>
      </c>
      <c r="B56" s="27" t="s">
        <v>120</v>
      </c>
      <c r="C56" s="26" t="str">
        <f>"250"</f>
        <v>250</v>
      </c>
      <c r="D56" s="26">
        <v>1.93</v>
      </c>
      <c r="E56" s="26">
        <v>0</v>
      </c>
      <c r="F56" s="26">
        <v>3.03</v>
      </c>
      <c r="G56" s="26">
        <v>2.69</v>
      </c>
      <c r="H56" s="26">
        <v>10.039999999999999</v>
      </c>
      <c r="I56" s="26">
        <v>71.59747317999998</v>
      </c>
      <c r="J56" s="26">
        <v>0.79</v>
      </c>
      <c r="K56" s="26">
        <v>1.63</v>
      </c>
      <c r="L56" s="26">
        <v>0</v>
      </c>
      <c r="M56" s="26">
        <v>0</v>
      </c>
      <c r="N56" s="26">
        <v>4.54</v>
      </c>
      <c r="O56" s="26">
        <v>3.5</v>
      </c>
      <c r="P56" s="26">
        <v>1.99</v>
      </c>
      <c r="Q56" s="26">
        <v>0</v>
      </c>
      <c r="R56" s="26">
        <v>0</v>
      </c>
      <c r="S56" s="26">
        <v>0.34</v>
      </c>
      <c r="T56" s="26">
        <v>1.46</v>
      </c>
      <c r="U56" s="26">
        <v>208.38</v>
      </c>
      <c r="V56" s="26">
        <v>333.08</v>
      </c>
      <c r="W56" s="26">
        <v>39.71</v>
      </c>
      <c r="X56" s="26">
        <v>20.059999999999999</v>
      </c>
      <c r="Y56" s="26">
        <v>43.47</v>
      </c>
      <c r="Z56" s="26">
        <v>0.69</v>
      </c>
      <c r="AA56" s="26">
        <v>3</v>
      </c>
      <c r="AB56" s="26">
        <v>1455.6</v>
      </c>
      <c r="AC56" s="26">
        <v>307.98</v>
      </c>
      <c r="AD56" s="26">
        <v>1.28</v>
      </c>
      <c r="AE56" s="26">
        <v>0.05</v>
      </c>
      <c r="AF56" s="26">
        <v>0.05</v>
      </c>
      <c r="AG56" s="26">
        <v>0.75</v>
      </c>
      <c r="AH56" s="26">
        <v>1.25</v>
      </c>
      <c r="AI56" s="26">
        <v>13.86</v>
      </c>
      <c r="AJ56" s="26">
        <v>0</v>
      </c>
      <c r="AK56" s="26">
        <v>0</v>
      </c>
      <c r="AL56" s="26">
        <v>0</v>
      </c>
      <c r="AM56" s="26">
        <v>55.56</v>
      </c>
      <c r="AN56" s="26">
        <v>55.3</v>
      </c>
      <c r="AO56" s="26">
        <v>16.54</v>
      </c>
      <c r="AP56" s="26">
        <v>40.35</v>
      </c>
      <c r="AQ56" s="26">
        <v>11.7</v>
      </c>
      <c r="AR56" s="26">
        <v>46.91</v>
      </c>
      <c r="AS56" s="26">
        <v>62.11</v>
      </c>
      <c r="AT56" s="26">
        <v>93.33</v>
      </c>
      <c r="AU56" s="26">
        <v>136.54</v>
      </c>
      <c r="AV56" s="26">
        <v>21.73</v>
      </c>
      <c r="AW56" s="26">
        <v>41.34</v>
      </c>
      <c r="AX56" s="26">
        <v>246.41</v>
      </c>
      <c r="AY56" s="26">
        <v>0</v>
      </c>
      <c r="AZ56" s="26">
        <v>45.95</v>
      </c>
      <c r="BA56" s="26">
        <v>45.66</v>
      </c>
      <c r="BB56" s="26">
        <v>38.97</v>
      </c>
      <c r="BC56" s="26">
        <v>16.5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0.15</v>
      </c>
      <c r="BL56" s="26">
        <v>0</v>
      </c>
      <c r="BM56" s="26">
        <v>0.09</v>
      </c>
      <c r="BN56" s="26">
        <v>0.01</v>
      </c>
      <c r="BO56" s="26">
        <v>0.02</v>
      </c>
      <c r="BP56" s="26">
        <v>0</v>
      </c>
      <c r="BQ56" s="26">
        <v>0</v>
      </c>
      <c r="BR56" s="26">
        <v>0</v>
      </c>
      <c r="BS56" s="26">
        <v>0.56000000000000005</v>
      </c>
      <c r="BT56" s="26">
        <v>0</v>
      </c>
      <c r="BU56" s="26">
        <v>0</v>
      </c>
      <c r="BV56" s="26">
        <v>1.5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299.7</v>
      </c>
      <c r="CD56" s="26">
        <v>245.6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0.5</v>
      </c>
    </row>
    <row r="57" spans="1:94" s="26" customFormat="1" x14ac:dyDescent="0.25">
      <c r="A57" s="26" t="str">
        <f>"4/9"</f>
        <v>4/9</v>
      </c>
      <c r="B57" s="27" t="s">
        <v>121</v>
      </c>
      <c r="C57" s="26" t="str">
        <f>"200"</f>
        <v>200</v>
      </c>
      <c r="D57" s="26">
        <v>18.32</v>
      </c>
      <c r="E57" s="26">
        <v>15.07</v>
      </c>
      <c r="F57" s="26">
        <v>14.87</v>
      </c>
      <c r="G57" s="26">
        <v>2.1800000000000002</v>
      </c>
      <c r="H57" s="26">
        <v>38.33</v>
      </c>
      <c r="I57" s="26">
        <v>359.34023999999999</v>
      </c>
      <c r="J57" s="26">
        <v>4.49</v>
      </c>
      <c r="K57" s="26">
        <v>1.56</v>
      </c>
      <c r="L57" s="26">
        <v>0</v>
      </c>
      <c r="M57" s="26">
        <v>0</v>
      </c>
      <c r="N57" s="26">
        <v>2.34</v>
      </c>
      <c r="O57" s="26">
        <v>33.869999999999997</v>
      </c>
      <c r="P57" s="26">
        <v>2.13</v>
      </c>
      <c r="Q57" s="26">
        <v>0</v>
      </c>
      <c r="R57" s="26">
        <v>0</v>
      </c>
      <c r="S57" s="26">
        <v>7.0000000000000007E-2</v>
      </c>
      <c r="T57" s="26">
        <v>1.73</v>
      </c>
      <c r="U57" s="26">
        <v>136.91999999999999</v>
      </c>
      <c r="V57" s="26">
        <v>151.75</v>
      </c>
      <c r="W57" s="26">
        <v>22.23</v>
      </c>
      <c r="X57" s="26">
        <v>35.19</v>
      </c>
      <c r="Y57" s="26">
        <v>165.98</v>
      </c>
      <c r="Z57" s="26">
        <v>1.72</v>
      </c>
      <c r="AA57" s="26">
        <v>32.200000000000003</v>
      </c>
      <c r="AB57" s="26">
        <v>1641.2</v>
      </c>
      <c r="AC57" s="26">
        <v>338.24</v>
      </c>
      <c r="AD57" s="26">
        <v>1.78</v>
      </c>
      <c r="AE57" s="26">
        <v>0.06</v>
      </c>
      <c r="AF57" s="26">
        <v>0.1</v>
      </c>
      <c r="AG57" s="26">
        <v>6.39</v>
      </c>
      <c r="AH57" s="26">
        <v>13.25</v>
      </c>
      <c r="AI57" s="26">
        <v>1.1100000000000001</v>
      </c>
      <c r="AJ57" s="26">
        <v>0</v>
      </c>
      <c r="AK57" s="26">
        <v>0</v>
      </c>
      <c r="AL57" s="26">
        <v>0</v>
      </c>
      <c r="AM57" s="26">
        <v>264.3</v>
      </c>
      <c r="AN57" s="26">
        <v>113.23</v>
      </c>
      <c r="AO57" s="26">
        <v>67.92</v>
      </c>
      <c r="AP57" s="26">
        <v>104.14</v>
      </c>
      <c r="AQ57" s="26">
        <v>42.74</v>
      </c>
      <c r="AR57" s="26">
        <v>158.31</v>
      </c>
      <c r="AS57" s="26">
        <v>168.74</v>
      </c>
      <c r="AT57" s="26">
        <v>218.01</v>
      </c>
      <c r="AU57" s="26">
        <v>242.04</v>
      </c>
      <c r="AV57" s="26">
        <v>72.73</v>
      </c>
      <c r="AW57" s="26">
        <v>137.19</v>
      </c>
      <c r="AX57" s="26">
        <v>529.91</v>
      </c>
      <c r="AY57" s="26">
        <v>0</v>
      </c>
      <c r="AZ57" s="26">
        <v>141.47999999999999</v>
      </c>
      <c r="BA57" s="26">
        <v>141.85</v>
      </c>
      <c r="BB57" s="26">
        <v>123.31</v>
      </c>
      <c r="BC57" s="26">
        <v>58.68</v>
      </c>
      <c r="BD57" s="26">
        <v>0</v>
      </c>
      <c r="BE57" s="26">
        <v>0</v>
      </c>
      <c r="BF57" s="26">
        <v>0</v>
      </c>
      <c r="BG57" s="26">
        <v>0</v>
      </c>
      <c r="BH57" s="26">
        <v>0</v>
      </c>
      <c r="BI57" s="26">
        <v>0</v>
      </c>
      <c r="BJ57" s="26">
        <v>0</v>
      </c>
      <c r="BK57" s="26">
        <v>0.18</v>
      </c>
      <c r="BL57" s="26">
        <v>0</v>
      </c>
      <c r="BM57" s="26">
        <v>0.09</v>
      </c>
      <c r="BN57" s="26">
        <v>0.01</v>
      </c>
      <c r="BO57" s="26">
        <v>0.01</v>
      </c>
      <c r="BP57" s="26">
        <v>0</v>
      </c>
      <c r="BQ57" s="26">
        <v>0</v>
      </c>
      <c r="BR57" s="26">
        <v>0</v>
      </c>
      <c r="BS57" s="26">
        <v>0.54</v>
      </c>
      <c r="BT57" s="26">
        <v>0</v>
      </c>
      <c r="BU57" s="26">
        <v>0</v>
      </c>
      <c r="BV57" s="26">
        <v>1.1299999999999999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183.75</v>
      </c>
      <c r="CD57" s="26">
        <v>305.73</v>
      </c>
      <c r="CF57" s="26">
        <v>0</v>
      </c>
      <c r="CG57" s="26">
        <v>0</v>
      </c>
      <c r="CH57" s="26">
        <v>0</v>
      </c>
      <c r="CI57" s="26">
        <v>0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0</v>
      </c>
      <c r="CP57" s="26">
        <v>0.4</v>
      </c>
    </row>
    <row r="58" spans="1:94" s="26" customFormat="1" x14ac:dyDescent="0.25">
      <c r="A58" s="26" t="str">
        <f>"-"</f>
        <v>-</v>
      </c>
      <c r="B58" s="27" t="s">
        <v>122</v>
      </c>
      <c r="C58" s="26" t="str">
        <f>"200"</f>
        <v>200</v>
      </c>
      <c r="D58" s="26">
        <v>1</v>
      </c>
      <c r="E58" s="26">
        <v>0</v>
      </c>
      <c r="F58" s="26">
        <v>0.2</v>
      </c>
      <c r="G58" s="26">
        <v>0</v>
      </c>
      <c r="H58" s="26">
        <v>20.6</v>
      </c>
      <c r="I58" s="26">
        <v>86.47999999999999</v>
      </c>
      <c r="J58" s="26">
        <v>0</v>
      </c>
      <c r="K58" s="26">
        <v>0</v>
      </c>
      <c r="L58" s="26">
        <v>0</v>
      </c>
      <c r="M58" s="26">
        <v>0</v>
      </c>
      <c r="N58" s="26">
        <v>19.8</v>
      </c>
      <c r="O58" s="26">
        <v>0.4</v>
      </c>
      <c r="P58" s="26">
        <v>0.4</v>
      </c>
      <c r="Q58" s="26">
        <v>0</v>
      </c>
      <c r="R58" s="26">
        <v>0</v>
      </c>
      <c r="S58" s="26">
        <v>1</v>
      </c>
      <c r="T58" s="26">
        <v>0.6</v>
      </c>
      <c r="U58" s="26">
        <v>12</v>
      </c>
      <c r="V58" s="26">
        <v>240</v>
      </c>
      <c r="W58" s="26">
        <v>14</v>
      </c>
      <c r="X58" s="26">
        <v>8</v>
      </c>
      <c r="Y58" s="26">
        <v>14</v>
      </c>
      <c r="Z58" s="26">
        <v>2.8</v>
      </c>
      <c r="AA58" s="26">
        <v>0</v>
      </c>
      <c r="AB58" s="26">
        <v>0</v>
      </c>
      <c r="AC58" s="26">
        <v>0</v>
      </c>
      <c r="AD58" s="26">
        <v>0.2</v>
      </c>
      <c r="AE58" s="26">
        <v>0.02</v>
      </c>
      <c r="AF58" s="26">
        <v>0.02</v>
      </c>
      <c r="AG58" s="26">
        <v>0.2</v>
      </c>
      <c r="AH58" s="26">
        <v>0.4</v>
      </c>
      <c r="AI58" s="26">
        <v>4</v>
      </c>
      <c r="AJ58" s="26">
        <v>0.4</v>
      </c>
      <c r="AK58" s="26">
        <v>0</v>
      </c>
      <c r="AL58" s="26">
        <v>0</v>
      </c>
      <c r="AM58" s="26">
        <v>28</v>
      </c>
      <c r="AN58" s="26">
        <v>28</v>
      </c>
      <c r="AO58" s="26">
        <v>4</v>
      </c>
      <c r="AP58" s="26">
        <v>16</v>
      </c>
      <c r="AQ58" s="26">
        <v>4</v>
      </c>
      <c r="AR58" s="26">
        <v>14</v>
      </c>
      <c r="AS58" s="26">
        <v>26</v>
      </c>
      <c r="AT58" s="26">
        <v>16</v>
      </c>
      <c r="AU58" s="26">
        <v>116</v>
      </c>
      <c r="AV58" s="26">
        <v>10</v>
      </c>
      <c r="AW58" s="26">
        <v>22</v>
      </c>
      <c r="AX58" s="26">
        <v>64</v>
      </c>
      <c r="AY58" s="26">
        <v>0</v>
      </c>
      <c r="AZ58" s="26">
        <v>20</v>
      </c>
      <c r="BA58" s="26">
        <v>24</v>
      </c>
      <c r="BB58" s="26">
        <v>10</v>
      </c>
      <c r="BC58" s="26">
        <v>8</v>
      </c>
      <c r="BD58" s="26">
        <v>0</v>
      </c>
      <c r="BE58" s="26">
        <v>0</v>
      </c>
      <c r="BF58" s="26">
        <v>0</v>
      </c>
      <c r="BG58" s="26">
        <v>0</v>
      </c>
      <c r="BH58" s="26">
        <v>0</v>
      </c>
      <c r="BI58" s="26">
        <v>0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</v>
      </c>
      <c r="BT58" s="26">
        <v>0</v>
      </c>
      <c r="BU58" s="26">
        <v>0</v>
      </c>
      <c r="BV58" s="26">
        <v>0</v>
      </c>
      <c r="BW58" s="26">
        <v>0</v>
      </c>
      <c r="BX58" s="26">
        <v>0</v>
      </c>
      <c r="BY58" s="26">
        <v>0</v>
      </c>
      <c r="BZ58" s="26">
        <v>0</v>
      </c>
      <c r="CA58" s="26">
        <v>0</v>
      </c>
      <c r="CB58" s="26">
        <v>176.2</v>
      </c>
      <c r="CD58" s="26">
        <v>0</v>
      </c>
      <c r="CF58" s="26">
        <v>0</v>
      </c>
      <c r="CG58" s="26">
        <v>0</v>
      </c>
      <c r="CH58" s="26">
        <v>0</v>
      </c>
      <c r="CI58" s="26">
        <v>0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</row>
    <row r="59" spans="1:94" s="26" customFormat="1" x14ac:dyDescent="0.25">
      <c r="A59" s="26" t="str">
        <f>"-"</f>
        <v>-</v>
      </c>
      <c r="B59" s="27" t="s">
        <v>97</v>
      </c>
      <c r="C59" s="26" t="str">
        <f>"31"</f>
        <v>31</v>
      </c>
      <c r="D59" s="26">
        <v>2.0499999999999998</v>
      </c>
      <c r="E59" s="26">
        <v>0</v>
      </c>
      <c r="F59" s="26">
        <v>0.37</v>
      </c>
      <c r="G59" s="26">
        <v>0.37</v>
      </c>
      <c r="H59" s="26">
        <v>12.93</v>
      </c>
      <c r="I59" s="26">
        <v>59.947799999999994</v>
      </c>
      <c r="J59" s="26">
        <v>0.06</v>
      </c>
      <c r="K59" s="26">
        <v>0</v>
      </c>
      <c r="L59" s="26">
        <v>0</v>
      </c>
      <c r="M59" s="26">
        <v>0</v>
      </c>
      <c r="N59" s="26">
        <v>0.37</v>
      </c>
      <c r="O59" s="26">
        <v>9.98</v>
      </c>
      <c r="P59" s="26">
        <v>2.57</v>
      </c>
      <c r="Q59" s="26">
        <v>0</v>
      </c>
      <c r="R59" s="26">
        <v>0</v>
      </c>
      <c r="S59" s="26">
        <v>0.31</v>
      </c>
      <c r="T59" s="26">
        <v>0.78</v>
      </c>
      <c r="U59" s="26">
        <v>189.1</v>
      </c>
      <c r="V59" s="26">
        <v>75.95</v>
      </c>
      <c r="W59" s="26">
        <v>10.85</v>
      </c>
      <c r="X59" s="26">
        <v>14.57</v>
      </c>
      <c r="Y59" s="26">
        <v>48.98</v>
      </c>
      <c r="Z59" s="26">
        <v>1.21</v>
      </c>
      <c r="AA59" s="26">
        <v>0</v>
      </c>
      <c r="AB59" s="26">
        <v>1.55</v>
      </c>
      <c r="AC59" s="26">
        <v>0.31</v>
      </c>
      <c r="AD59" s="26">
        <v>0.43</v>
      </c>
      <c r="AE59" s="26">
        <v>0.06</v>
      </c>
      <c r="AF59" s="26">
        <v>0.02</v>
      </c>
      <c r="AG59" s="26">
        <v>0.22</v>
      </c>
      <c r="AH59" s="26">
        <v>0.62</v>
      </c>
      <c r="AI59" s="26">
        <v>0</v>
      </c>
      <c r="AJ59" s="26">
        <v>0</v>
      </c>
      <c r="AK59" s="26">
        <v>0</v>
      </c>
      <c r="AL59" s="26">
        <v>0</v>
      </c>
      <c r="AM59" s="26">
        <v>132.37</v>
      </c>
      <c r="AN59" s="26">
        <v>69.13</v>
      </c>
      <c r="AO59" s="26">
        <v>28.83</v>
      </c>
      <c r="AP59" s="26">
        <v>61.38</v>
      </c>
      <c r="AQ59" s="26">
        <v>24.8</v>
      </c>
      <c r="AR59" s="26">
        <v>115.01</v>
      </c>
      <c r="AS59" s="26">
        <v>92.07</v>
      </c>
      <c r="AT59" s="26">
        <v>90.21</v>
      </c>
      <c r="AU59" s="26">
        <v>143.84</v>
      </c>
      <c r="AV59" s="26">
        <v>38.44</v>
      </c>
      <c r="AW59" s="26">
        <v>96.1</v>
      </c>
      <c r="AX59" s="26">
        <v>473.99</v>
      </c>
      <c r="AY59" s="26">
        <v>0</v>
      </c>
      <c r="AZ59" s="26">
        <v>163.06</v>
      </c>
      <c r="BA59" s="26">
        <v>90.21</v>
      </c>
      <c r="BB59" s="26">
        <v>55.8</v>
      </c>
      <c r="BC59" s="26">
        <v>40.299999999999997</v>
      </c>
      <c r="BD59" s="26">
        <v>0</v>
      </c>
      <c r="BE59" s="26">
        <v>0</v>
      </c>
      <c r="BF59" s="26">
        <v>0</v>
      </c>
      <c r="BG59" s="26">
        <v>0</v>
      </c>
      <c r="BH59" s="26">
        <v>0</v>
      </c>
      <c r="BI59" s="26">
        <v>0</v>
      </c>
      <c r="BJ59" s="26">
        <v>0</v>
      </c>
      <c r="BK59" s="26">
        <v>0.04</v>
      </c>
      <c r="BL59" s="26">
        <v>0</v>
      </c>
      <c r="BM59" s="26">
        <v>0</v>
      </c>
      <c r="BN59" s="26">
        <v>0.01</v>
      </c>
      <c r="BO59" s="26">
        <v>0</v>
      </c>
      <c r="BP59" s="26">
        <v>0</v>
      </c>
      <c r="BQ59" s="26">
        <v>0</v>
      </c>
      <c r="BR59" s="26">
        <v>0</v>
      </c>
      <c r="BS59" s="26">
        <v>0.03</v>
      </c>
      <c r="BT59" s="26">
        <v>0</v>
      </c>
      <c r="BU59" s="26">
        <v>0</v>
      </c>
      <c r="BV59" s="26">
        <v>0.15</v>
      </c>
      <c r="BW59" s="26">
        <v>0.02</v>
      </c>
      <c r="BX59" s="26">
        <v>0</v>
      </c>
      <c r="BY59" s="26">
        <v>0</v>
      </c>
      <c r="BZ59" s="26">
        <v>0</v>
      </c>
      <c r="CA59" s="26">
        <v>0</v>
      </c>
      <c r="CB59" s="26">
        <v>14.57</v>
      </c>
      <c r="CD59" s="26">
        <v>0.26</v>
      </c>
      <c r="CF59" s="26">
        <v>0</v>
      </c>
      <c r="CG59" s="26">
        <v>0</v>
      </c>
      <c r="CH59" s="26">
        <v>0</v>
      </c>
      <c r="CI59" s="26">
        <v>0</v>
      </c>
      <c r="CJ59" s="26">
        <v>0</v>
      </c>
      <c r="CK59" s="26">
        <v>0</v>
      </c>
      <c r="CL59" s="26">
        <v>0</v>
      </c>
      <c r="CM59" s="26">
        <v>0</v>
      </c>
      <c r="CN59" s="26">
        <v>0</v>
      </c>
      <c r="CO59" s="26">
        <v>0</v>
      </c>
      <c r="CP59" s="26">
        <v>0</v>
      </c>
    </row>
    <row r="60" spans="1:94" s="24" customFormat="1" x14ac:dyDescent="0.25">
      <c r="A60" s="24" t="str">
        <f>"-"</f>
        <v>-</v>
      </c>
      <c r="B60" s="25" t="s">
        <v>98</v>
      </c>
      <c r="C60" s="24" t="str">
        <f>"62"</f>
        <v>62</v>
      </c>
      <c r="D60" s="24">
        <v>4.0999999999999996</v>
      </c>
      <c r="E60" s="24">
        <v>0</v>
      </c>
      <c r="F60" s="24">
        <v>0.41</v>
      </c>
      <c r="G60" s="24">
        <v>0.41</v>
      </c>
      <c r="H60" s="24">
        <v>29.08</v>
      </c>
      <c r="I60" s="24">
        <v>138.81861999999998</v>
      </c>
      <c r="J60" s="24">
        <v>0</v>
      </c>
      <c r="K60" s="24">
        <v>0</v>
      </c>
      <c r="L60" s="24">
        <v>0</v>
      </c>
      <c r="M60" s="24">
        <v>0</v>
      </c>
      <c r="N60" s="24">
        <v>0.68</v>
      </c>
      <c r="O60" s="24">
        <v>28.27</v>
      </c>
      <c r="P60" s="24">
        <v>0.12</v>
      </c>
      <c r="Q60" s="24">
        <v>0</v>
      </c>
      <c r="R60" s="24">
        <v>0</v>
      </c>
      <c r="S60" s="24">
        <v>0</v>
      </c>
      <c r="T60" s="24">
        <v>1.1200000000000001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315.55</v>
      </c>
      <c r="AN60" s="24">
        <v>104.64</v>
      </c>
      <c r="AO60" s="24">
        <v>62.03</v>
      </c>
      <c r="AP60" s="24">
        <v>124.06</v>
      </c>
      <c r="AQ60" s="24">
        <v>46.93</v>
      </c>
      <c r="AR60" s="24">
        <v>224.39</v>
      </c>
      <c r="AS60" s="24">
        <v>139.16999999999999</v>
      </c>
      <c r="AT60" s="24">
        <v>194.18</v>
      </c>
      <c r="AU60" s="24">
        <v>160.19999999999999</v>
      </c>
      <c r="AV60" s="24">
        <v>84.15</v>
      </c>
      <c r="AW60" s="24">
        <v>148.87</v>
      </c>
      <c r="AX60" s="24">
        <v>1244.94</v>
      </c>
      <c r="AY60" s="24">
        <v>0</v>
      </c>
      <c r="AZ60" s="24">
        <v>405.63</v>
      </c>
      <c r="BA60" s="24">
        <v>176.38</v>
      </c>
      <c r="BB60" s="24">
        <v>117.05</v>
      </c>
      <c r="BC60" s="24">
        <v>92.78</v>
      </c>
      <c r="BD60" s="24">
        <v>0</v>
      </c>
      <c r="BE60" s="24">
        <v>0</v>
      </c>
      <c r="BF60" s="24">
        <v>0</v>
      </c>
      <c r="BG60" s="24">
        <v>0</v>
      </c>
      <c r="BH60" s="24">
        <v>0</v>
      </c>
      <c r="BI60" s="24">
        <v>0</v>
      </c>
      <c r="BJ60" s="24">
        <v>0</v>
      </c>
      <c r="BK60" s="24">
        <v>0.05</v>
      </c>
      <c r="BL60" s="24">
        <v>0</v>
      </c>
      <c r="BM60" s="24">
        <v>0</v>
      </c>
      <c r="BN60" s="24">
        <v>0</v>
      </c>
      <c r="BO60" s="24">
        <v>0</v>
      </c>
      <c r="BP60" s="24">
        <v>0</v>
      </c>
      <c r="BQ60" s="24">
        <v>0</v>
      </c>
      <c r="BR60" s="24">
        <v>0</v>
      </c>
      <c r="BS60" s="24">
        <v>0.04</v>
      </c>
      <c r="BT60" s="24">
        <v>0</v>
      </c>
      <c r="BU60" s="24">
        <v>0</v>
      </c>
      <c r="BV60" s="24">
        <v>0.17</v>
      </c>
      <c r="BW60" s="24">
        <v>0.01</v>
      </c>
      <c r="BX60" s="24">
        <v>0</v>
      </c>
      <c r="BY60" s="24">
        <v>0</v>
      </c>
      <c r="BZ60" s="24">
        <v>0</v>
      </c>
      <c r="CA60" s="24">
        <v>0</v>
      </c>
      <c r="CB60" s="24">
        <v>24.24</v>
      </c>
      <c r="CD60" s="24">
        <v>0</v>
      </c>
      <c r="CF60" s="24">
        <v>0</v>
      </c>
      <c r="CG60" s="24">
        <v>0</v>
      </c>
      <c r="CH60" s="24">
        <v>0</v>
      </c>
      <c r="CI60" s="24">
        <v>0</v>
      </c>
      <c r="CJ60" s="24">
        <v>0</v>
      </c>
      <c r="CK60" s="24">
        <v>0</v>
      </c>
      <c r="CL60" s="24">
        <v>0</v>
      </c>
      <c r="CM60" s="24">
        <v>0</v>
      </c>
      <c r="CN60" s="24">
        <v>0</v>
      </c>
      <c r="CO60" s="24">
        <v>0</v>
      </c>
      <c r="CP60" s="24">
        <v>0</v>
      </c>
    </row>
    <row r="61" spans="1:94" s="28" customFormat="1" x14ac:dyDescent="0.25">
      <c r="B61" s="29" t="s">
        <v>99</v>
      </c>
      <c r="C61" s="28">
        <v>803</v>
      </c>
      <c r="D61" s="28">
        <v>27.84</v>
      </c>
      <c r="E61" s="28">
        <v>15.07</v>
      </c>
      <c r="F61" s="28">
        <v>22.46</v>
      </c>
      <c r="G61" s="28">
        <v>9.23</v>
      </c>
      <c r="H61" s="28">
        <v>112.91</v>
      </c>
      <c r="I61" s="28">
        <v>756.71</v>
      </c>
      <c r="J61" s="28">
        <v>5.79</v>
      </c>
      <c r="K61" s="28">
        <v>5.53</v>
      </c>
      <c r="L61" s="28">
        <v>0.45</v>
      </c>
      <c r="M61" s="28">
        <v>0</v>
      </c>
      <c r="N61" s="28">
        <v>29.06</v>
      </c>
      <c r="O61" s="28">
        <v>76.08</v>
      </c>
      <c r="P61" s="28">
        <v>7.77</v>
      </c>
      <c r="Q61" s="28">
        <v>0</v>
      </c>
      <c r="R61" s="28">
        <v>0</v>
      </c>
      <c r="S61" s="28">
        <v>1.77</v>
      </c>
      <c r="T61" s="28">
        <v>6.25</v>
      </c>
      <c r="U61" s="28">
        <v>664.44</v>
      </c>
      <c r="V61" s="28">
        <v>878.75</v>
      </c>
      <c r="W61" s="28">
        <v>100.58</v>
      </c>
      <c r="X61" s="28">
        <v>85.63</v>
      </c>
      <c r="Y61" s="28">
        <v>295.93</v>
      </c>
      <c r="Z61" s="28">
        <v>6.76</v>
      </c>
      <c r="AA61" s="28">
        <v>35.200000000000003</v>
      </c>
      <c r="AB61" s="28">
        <v>3131.51</v>
      </c>
      <c r="AC61" s="28">
        <v>652.16999999999996</v>
      </c>
      <c r="AD61" s="28">
        <v>5.34</v>
      </c>
      <c r="AE61" s="28">
        <v>0.2</v>
      </c>
      <c r="AF61" s="28">
        <v>0.22</v>
      </c>
      <c r="AG61" s="28">
        <v>7.67</v>
      </c>
      <c r="AH61" s="28">
        <v>15.68</v>
      </c>
      <c r="AI61" s="28">
        <v>24.49</v>
      </c>
      <c r="AJ61" s="28">
        <v>0.4</v>
      </c>
      <c r="AK61" s="28">
        <v>0</v>
      </c>
      <c r="AL61" s="28">
        <v>0</v>
      </c>
      <c r="AM61" s="28">
        <v>812.36</v>
      </c>
      <c r="AN61" s="28">
        <v>384.68</v>
      </c>
      <c r="AO61" s="28">
        <v>182.64</v>
      </c>
      <c r="AP61" s="28">
        <v>357.54</v>
      </c>
      <c r="AQ61" s="28">
        <v>132.94</v>
      </c>
      <c r="AR61" s="28">
        <v>568.01</v>
      </c>
      <c r="AS61" s="28">
        <v>502.46</v>
      </c>
      <c r="AT61" s="28">
        <v>636.61</v>
      </c>
      <c r="AU61" s="28">
        <v>827.91</v>
      </c>
      <c r="AV61" s="28">
        <v>232.57</v>
      </c>
      <c r="AW61" s="28">
        <v>460.98</v>
      </c>
      <c r="AX61" s="28">
        <v>2636.62</v>
      </c>
      <c r="AY61" s="28">
        <v>0</v>
      </c>
      <c r="AZ61" s="28">
        <v>785.51</v>
      </c>
      <c r="BA61" s="28">
        <v>493.03</v>
      </c>
      <c r="BB61" s="28">
        <v>356.73</v>
      </c>
      <c r="BC61" s="28">
        <v>220.13</v>
      </c>
      <c r="BD61" s="28">
        <v>0</v>
      </c>
      <c r="BE61" s="28">
        <v>0</v>
      </c>
      <c r="BF61" s="28">
        <v>0</v>
      </c>
      <c r="BG61" s="28">
        <v>0</v>
      </c>
      <c r="BH61" s="28">
        <v>0</v>
      </c>
      <c r="BI61" s="28">
        <v>0</v>
      </c>
      <c r="BJ61" s="28">
        <v>0</v>
      </c>
      <c r="BK61" s="28">
        <v>0.64</v>
      </c>
      <c r="BL61" s="28">
        <v>0</v>
      </c>
      <c r="BM61" s="28">
        <v>0.33</v>
      </c>
      <c r="BN61" s="28">
        <v>0.03</v>
      </c>
      <c r="BO61" s="28">
        <v>0.05</v>
      </c>
      <c r="BP61" s="28">
        <v>0</v>
      </c>
      <c r="BQ61" s="28">
        <v>0</v>
      </c>
      <c r="BR61" s="28">
        <v>0.01</v>
      </c>
      <c r="BS61" s="28">
        <v>2.0099999999999998</v>
      </c>
      <c r="BT61" s="28">
        <v>0</v>
      </c>
      <c r="BU61" s="28">
        <v>0</v>
      </c>
      <c r="BV61" s="28">
        <v>5.04</v>
      </c>
      <c r="BW61" s="28">
        <v>0.03</v>
      </c>
      <c r="BX61" s="28">
        <v>0</v>
      </c>
      <c r="BY61" s="28">
        <v>0</v>
      </c>
      <c r="BZ61" s="28">
        <v>0</v>
      </c>
      <c r="CA61" s="28">
        <v>0</v>
      </c>
      <c r="CB61" s="28">
        <v>752.05</v>
      </c>
      <c r="CC61" s="28">
        <f>$I$61/$I$62*100</f>
        <v>100</v>
      </c>
      <c r="CD61" s="28">
        <v>557.12</v>
      </c>
      <c r="CF61" s="28">
        <v>0</v>
      </c>
      <c r="CG61" s="28">
        <v>0</v>
      </c>
      <c r="CH61" s="28">
        <v>0</v>
      </c>
      <c r="CI61" s="28">
        <v>0</v>
      </c>
      <c r="CJ61" s="28">
        <v>0</v>
      </c>
      <c r="CK61" s="28">
        <v>0</v>
      </c>
      <c r="CL61" s="28">
        <v>0</v>
      </c>
      <c r="CM61" s="28">
        <v>0</v>
      </c>
      <c r="CN61" s="28">
        <v>0</v>
      </c>
      <c r="CO61" s="28">
        <v>0</v>
      </c>
      <c r="CP61" s="28">
        <v>1.2</v>
      </c>
    </row>
    <row r="62" spans="1:94" s="28" customFormat="1" x14ac:dyDescent="0.25">
      <c r="B62" s="29" t="s">
        <v>100</v>
      </c>
      <c r="D62" s="28">
        <v>27.84</v>
      </c>
      <c r="E62" s="28">
        <v>15.07</v>
      </c>
      <c r="F62" s="28">
        <v>22.46</v>
      </c>
      <c r="G62" s="28">
        <v>9.23</v>
      </c>
      <c r="H62" s="28">
        <v>112.91</v>
      </c>
      <c r="I62" s="28">
        <v>756.71</v>
      </c>
      <c r="J62" s="28">
        <v>5.79</v>
      </c>
      <c r="K62" s="28">
        <v>5.53</v>
      </c>
      <c r="L62" s="28">
        <v>0.45</v>
      </c>
      <c r="M62" s="28">
        <v>0</v>
      </c>
      <c r="N62" s="28">
        <v>29.06</v>
      </c>
      <c r="O62" s="28">
        <v>76.08</v>
      </c>
      <c r="P62" s="28">
        <v>7.77</v>
      </c>
      <c r="Q62" s="28">
        <v>0</v>
      </c>
      <c r="R62" s="28">
        <v>0</v>
      </c>
      <c r="S62" s="28">
        <v>1.77</v>
      </c>
      <c r="T62" s="28">
        <v>6.25</v>
      </c>
      <c r="U62" s="28">
        <v>664.44</v>
      </c>
      <c r="V62" s="28">
        <v>878.75</v>
      </c>
      <c r="W62" s="28">
        <v>100.58</v>
      </c>
      <c r="X62" s="28">
        <v>85.63</v>
      </c>
      <c r="Y62" s="28">
        <v>295.93</v>
      </c>
      <c r="Z62" s="28">
        <v>6.76</v>
      </c>
      <c r="AA62" s="28">
        <v>35.200000000000003</v>
      </c>
      <c r="AB62" s="28">
        <v>3131.51</v>
      </c>
      <c r="AC62" s="28">
        <v>652.16999999999996</v>
      </c>
      <c r="AD62" s="28">
        <v>5.34</v>
      </c>
      <c r="AE62" s="28">
        <v>0.2</v>
      </c>
      <c r="AF62" s="28">
        <v>0.22</v>
      </c>
      <c r="AG62" s="28">
        <v>7.67</v>
      </c>
      <c r="AH62" s="28">
        <v>15.68</v>
      </c>
      <c r="AI62" s="28">
        <v>24.49</v>
      </c>
      <c r="AJ62" s="28">
        <v>0.4</v>
      </c>
      <c r="AK62" s="28">
        <v>0</v>
      </c>
      <c r="AL62" s="28">
        <v>0</v>
      </c>
      <c r="AM62" s="28">
        <v>812.36</v>
      </c>
      <c r="AN62" s="28">
        <v>384.68</v>
      </c>
      <c r="AO62" s="28">
        <v>182.64</v>
      </c>
      <c r="AP62" s="28">
        <v>357.54</v>
      </c>
      <c r="AQ62" s="28">
        <v>132.94</v>
      </c>
      <c r="AR62" s="28">
        <v>568.01</v>
      </c>
      <c r="AS62" s="28">
        <v>502.46</v>
      </c>
      <c r="AT62" s="28">
        <v>636.61</v>
      </c>
      <c r="AU62" s="28">
        <v>827.91</v>
      </c>
      <c r="AV62" s="28">
        <v>232.57</v>
      </c>
      <c r="AW62" s="28">
        <v>460.98</v>
      </c>
      <c r="AX62" s="28">
        <v>2636.62</v>
      </c>
      <c r="AY62" s="28">
        <v>0</v>
      </c>
      <c r="AZ62" s="28">
        <v>785.51</v>
      </c>
      <c r="BA62" s="28">
        <v>493.03</v>
      </c>
      <c r="BB62" s="28">
        <v>356.73</v>
      </c>
      <c r="BC62" s="28">
        <v>220.13</v>
      </c>
      <c r="BD62" s="28">
        <v>0</v>
      </c>
      <c r="BE62" s="28">
        <v>0</v>
      </c>
      <c r="BF62" s="28">
        <v>0</v>
      </c>
      <c r="BG62" s="28">
        <v>0</v>
      </c>
      <c r="BH62" s="28">
        <v>0</v>
      </c>
      <c r="BI62" s="28">
        <v>0</v>
      </c>
      <c r="BJ62" s="28">
        <v>0</v>
      </c>
      <c r="BK62" s="28">
        <v>0.64</v>
      </c>
      <c r="BL62" s="28">
        <v>0</v>
      </c>
      <c r="BM62" s="28">
        <v>0.33</v>
      </c>
      <c r="BN62" s="28">
        <v>0.03</v>
      </c>
      <c r="BO62" s="28">
        <v>0.05</v>
      </c>
      <c r="BP62" s="28">
        <v>0</v>
      </c>
      <c r="BQ62" s="28">
        <v>0</v>
      </c>
      <c r="BR62" s="28">
        <v>0.01</v>
      </c>
      <c r="BS62" s="28">
        <v>2.0099999999999998</v>
      </c>
      <c r="BT62" s="28">
        <v>0</v>
      </c>
      <c r="BU62" s="28">
        <v>0</v>
      </c>
      <c r="BV62" s="28">
        <v>5.04</v>
      </c>
      <c r="BW62" s="28">
        <v>0.03</v>
      </c>
      <c r="BX62" s="28">
        <v>0</v>
      </c>
      <c r="BY62" s="28">
        <v>0</v>
      </c>
      <c r="BZ62" s="28">
        <v>0</v>
      </c>
      <c r="CA62" s="28">
        <v>0</v>
      </c>
      <c r="CB62" s="28">
        <v>752.05</v>
      </c>
      <c r="CD62" s="28">
        <v>557.12</v>
      </c>
      <c r="CF62" s="28">
        <v>0</v>
      </c>
      <c r="CG62" s="28">
        <v>0</v>
      </c>
      <c r="CH62" s="28">
        <v>0</v>
      </c>
      <c r="CI62" s="28">
        <v>0</v>
      </c>
      <c r="CJ62" s="28">
        <v>0</v>
      </c>
      <c r="CK62" s="28">
        <v>0</v>
      </c>
      <c r="CL62" s="28">
        <v>0</v>
      </c>
      <c r="CM62" s="28">
        <v>0</v>
      </c>
      <c r="CN62" s="28">
        <v>0</v>
      </c>
      <c r="CO62" s="28">
        <v>0</v>
      </c>
      <c r="CP62" s="28">
        <v>1.2</v>
      </c>
    </row>
    <row r="63" spans="1:94" x14ac:dyDescent="0.25">
      <c r="B63" s="23" t="s">
        <v>123</v>
      </c>
    </row>
    <row r="64" spans="1:94" x14ac:dyDescent="0.25">
      <c r="B64" s="23" t="s">
        <v>90</v>
      </c>
    </row>
    <row r="65" spans="1:94" s="26" customFormat="1" ht="31.5" x14ac:dyDescent="0.25">
      <c r="A65" s="26" t="str">
        <f>"47"</f>
        <v>47</v>
      </c>
      <c r="B65" s="27" t="s">
        <v>124</v>
      </c>
      <c r="C65" s="26" t="str">
        <f>"60"</f>
        <v>60</v>
      </c>
      <c r="D65" s="26">
        <v>0.9</v>
      </c>
      <c r="E65" s="26">
        <v>0</v>
      </c>
      <c r="F65" s="26">
        <v>2.69</v>
      </c>
      <c r="G65" s="26">
        <v>3.06</v>
      </c>
      <c r="H65" s="26">
        <v>5.55</v>
      </c>
      <c r="I65" s="26">
        <v>48.6689778</v>
      </c>
      <c r="J65" s="26">
        <v>0.38</v>
      </c>
      <c r="K65" s="26">
        <v>1.95</v>
      </c>
      <c r="L65" s="26">
        <v>0</v>
      </c>
      <c r="M65" s="26">
        <v>0</v>
      </c>
      <c r="N65" s="26">
        <v>4.45</v>
      </c>
      <c r="O65" s="26">
        <v>0.05</v>
      </c>
      <c r="P65" s="26">
        <v>1.05</v>
      </c>
      <c r="Q65" s="26">
        <v>0</v>
      </c>
      <c r="R65" s="26">
        <v>0</v>
      </c>
      <c r="S65" s="26">
        <v>0.55000000000000004</v>
      </c>
      <c r="T65" s="26">
        <v>1.52</v>
      </c>
      <c r="U65" s="26">
        <v>452.25</v>
      </c>
      <c r="V65" s="26">
        <v>137.62</v>
      </c>
      <c r="W65" s="26">
        <v>22.24</v>
      </c>
      <c r="X65" s="26">
        <v>7.5</v>
      </c>
      <c r="Y65" s="26">
        <v>16.190000000000001</v>
      </c>
      <c r="Z65" s="26">
        <v>0.3</v>
      </c>
      <c r="AA65" s="26">
        <v>0</v>
      </c>
      <c r="AB65" s="26">
        <v>0</v>
      </c>
      <c r="AC65" s="26">
        <v>0</v>
      </c>
      <c r="AD65" s="26">
        <v>1.38</v>
      </c>
      <c r="AE65" s="26">
        <v>0.01</v>
      </c>
      <c r="AF65" s="26">
        <v>0.01</v>
      </c>
      <c r="AG65" s="26">
        <v>0.17</v>
      </c>
      <c r="AH65" s="26">
        <v>0.32</v>
      </c>
      <c r="AI65" s="26">
        <v>6.07</v>
      </c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0.01</v>
      </c>
      <c r="AU65" s="26">
        <v>0</v>
      </c>
      <c r="AV65" s="26">
        <v>0.01</v>
      </c>
      <c r="AW65" s="26">
        <v>0</v>
      </c>
      <c r="AX65" s="26">
        <v>0.01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0.16</v>
      </c>
      <c r="BL65" s="26">
        <v>0</v>
      </c>
      <c r="BM65" s="26">
        <v>0.11</v>
      </c>
      <c r="BN65" s="26">
        <v>0.01</v>
      </c>
      <c r="BO65" s="26">
        <v>0.02</v>
      </c>
      <c r="BP65" s="26">
        <v>0</v>
      </c>
      <c r="BQ65" s="26">
        <v>0</v>
      </c>
      <c r="BR65" s="26">
        <v>0</v>
      </c>
      <c r="BS65" s="26">
        <v>0.63</v>
      </c>
      <c r="BT65" s="26">
        <v>0</v>
      </c>
      <c r="BU65" s="26">
        <v>0</v>
      </c>
      <c r="BV65" s="26">
        <v>1.77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48.42</v>
      </c>
      <c r="CD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3</v>
      </c>
      <c r="CP65" s="26">
        <v>0</v>
      </c>
    </row>
    <row r="66" spans="1:94" s="26" customFormat="1" ht="31.5" x14ac:dyDescent="0.25">
      <c r="A66" s="26" t="str">
        <f>"16/2"</f>
        <v>16/2</v>
      </c>
      <c r="B66" s="27" t="s">
        <v>125</v>
      </c>
      <c r="C66" s="26" t="str">
        <f>"250"</f>
        <v>250</v>
      </c>
      <c r="D66" s="26">
        <v>6.03</v>
      </c>
      <c r="E66" s="26">
        <v>0</v>
      </c>
      <c r="F66" s="26">
        <v>5.49</v>
      </c>
      <c r="G66" s="26">
        <v>5.49</v>
      </c>
      <c r="H66" s="26">
        <v>23.94</v>
      </c>
      <c r="I66" s="26">
        <v>164.07036000000002</v>
      </c>
      <c r="J66" s="26">
        <v>0.73</v>
      </c>
      <c r="K66" s="26">
        <v>3.25</v>
      </c>
      <c r="L66" s="26">
        <v>0</v>
      </c>
      <c r="M66" s="26">
        <v>0</v>
      </c>
      <c r="N66" s="26">
        <v>3.08</v>
      </c>
      <c r="O66" s="26">
        <v>17.43</v>
      </c>
      <c r="P66" s="26">
        <v>3.43</v>
      </c>
      <c r="Q66" s="26">
        <v>0</v>
      </c>
      <c r="R66" s="26">
        <v>0</v>
      </c>
      <c r="S66" s="26">
        <v>0.18</v>
      </c>
      <c r="T66" s="26">
        <v>1.93</v>
      </c>
      <c r="U66" s="26">
        <v>203.05</v>
      </c>
      <c r="V66" s="26">
        <v>538.30999999999995</v>
      </c>
      <c r="W66" s="26">
        <v>31.39</v>
      </c>
      <c r="X66" s="26">
        <v>36.32</v>
      </c>
      <c r="Y66" s="26">
        <v>87.98</v>
      </c>
      <c r="Z66" s="26">
        <v>2.08</v>
      </c>
      <c r="AA66" s="26">
        <v>0</v>
      </c>
      <c r="AB66" s="26">
        <v>1363.05</v>
      </c>
      <c r="AC66" s="26">
        <v>252.28</v>
      </c>
      <c r="AD66" s="26">
        <v>2.4300000000000002</v>
      </c>
      <c r="AE66" s="26">
        <v>0.23</v>
      </c>
      <c r="AF66" s="26">
        <v>0.08</v>
      </c>
      <c r="AG66" s="26">
        <v>1.22</v>
      </c>
      <c r="AH66" s="26">
        <v>2.75</v>
      </c>
      <c r="AI66" s="26">
        <v>5.65</v>
      </c>
      <c r="AJ66" s="26">
        <v>0</v>
      </c>
      <c r="AK66" s="26">
        <v>197.96</v>
      </c>
      <c r="AL66" s="26">
        <v>213.64</v>
      </c>
      <c r="AM66" s="26">
        <v>359.42</v>
      </c>
      <c r="AN66" s="26">
        <v>345.21</v>
      </c>
      <c r="AO66" s="26">
        <v>47.41</v>
      </c>
      <c r="AP66" s="26">
        <v>193.06</v>
      </c>
      <c r="AQ66" s="26">
        <v>64.19</v>
      </c>
      <c r="AR66" s="26">
        <v>226.87</v>
      </c>
      <c r="AS66" s="26">
        <v>219.77</v>
      </c>
      <c r="AT66" s="26">
        <v>419.77</v>
      </c>
      <c r="AU66" s="26">
        <v>495.91</v>
      </c>
      <c r="AV66" s="26">
        <v>100.47</v>
      </c>
      <c r="AW66" s="26">
        <v>214.87</v>
      </c>
      <c r="AX66" s="26">
        <v>785.46</v>
      </c>
      <c r="AY66" s="26">
        <v>0</v>
      </c>
      <c r="AZ66" s="26">
        <v>151.41</v>
      </c>
      <c r="BA66" s="26">
        <v>184.64</v>
      </c>
      <c r="BB66" s="26">
        <v>155.82</v>
      </c>
      <c r="BC66" s="26">
        <v>58.43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0.39</v>
      </c>
      <c r="BL66" s="26">
        <v>0</v>
      </c>
      <c r="BM66" s="26">
        <v>0.28999999999999998</v>
      </c>
      <c r="BN66" s="26">
        <v>0.02</v>
      </c>
      <c r="BO66" s="26">
        <v>0.03</v>
      </c>
      <c r="BP66" s="26">
        <v>0</v>
      </c>
      <c r="BQ66" s="26">
        <v>0</v>
      </c>
      <c r="BR66" s="26">
        <v>0</v>
      </c>
      <c r="BS66" s="26">
        <v>1.33</v>
      </c>
      <c r="BT66" s="26">
        <v>0</v>
      </c>
      <c r="BU66" s="26">
        <v>0</v>
      </c>
      <c r="BV66" s="26">
        <v>3.13</v>
      </c>
      <c r="BW66" s="26">
        <v>0.02</v>
      </c>
      <c r="BX66" s="26">
        <v>0</v>
      </c>
      <c r="BY66" s="26">
        <v>0</v>
      </c>
      <c r="BZ66" s="26">
        <v>0</v>
      </c>
      <c r="CA66" s="26">
        <v>0</v>
      </c>
      <c r="CB66" s="26">
        <v>241.53</v>
      </c>
      <c r="CD66" s="26">
        <v>227.18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0.5</v>
      </c>
    </row>
    <row r="67" spans="1:94" s="26" customFormat="1" ht="47.25" x14ac:dyDescent="0.25">
      <c r="A67" s="26" t="str">
        <f>"53/8"</f>
        <v>53/8</v>
      </c>
      <c r="B67" s="27" t="s">
        <v>126</v>
      </c>
      <c r="C67" s="26" t="str">
        <f>"200"</f>
        <v>200</v>
      </c>
      <c r="D67" s="26">
        <v>13.13</v>
      </c>
      <c r="E67" s="26">
        <v>9.69</v>
      </c>
      <c r="F67" s="26">
        <v>26.57</v>
      </c>
      <c r="G67" s="26">
        <v>2.3199999999999998</v>
      </c>
      <c r="H67" s="26">
        <v>29.24</v>
      </c>
      <c r="I67" s="26">
        <v>406.59546399999999</v>
      </c>
      <c r="J67" s="26">
        <v>9.93</v>
      </c>
      <c r="K67" s="26">
        <v>1.1299999999999999</v>
      </c>
      <c r="L67" s="26">
        <v>0</v>
      </c>
      <c r="M67" s="26">
        <v>0</v>
      </c>
      <c r="N67" s="26">
        <v>2.74</v>
      </c>
      <c r="O67" s="26">
        <v>24.03</v>
      </c>
      <c r="P67" s="26">
        <v>2.46</v>
      </c>
      <c r="Q67" s="26">
        <v>0</v>
      </c>
      <c r="R67" s="26">
        <v>0</v>
      </c>
      <c r="S67" s="26">
        <v>0.37</v>
      </c>
      <c r="T67" s="26">
        <v>3.49</v>
      </c>
      <c r="U67" s="26">
        <v>361.88</v>
      </c>
      <c r="V67" s="26">
        <v>1058.5999999999999</v>
      </c>
      <c r="W67" s="26">
        <v>26.98</v>
      </c>
      <c r="X67" s="26">
        <v>50.13</v>
      </c>
      <c r="Y67" s="26">
        <v>192.44</v>
      </c>
      <c r="Z67" s="26">
        <v>2.4900000000000002</v>
      </c>
      <c r="AA67" s="26">
        <v>15.6</v>
      </c>
      <c r="AB67" s="26">
        <v>39.68</v>
      </c>
      <c r="AC67" s="26">
        <v>33.68</v>
      </c>
      <c r="AD67" s="26">
        <v>1.22</v>
      </c>
      <c r="AE67" s="26">
        <v>0.4</v>
      </c>
      <c r="AF67" s="26">
        <v>0.19</v>
      </c>
      <c r="AG67" s="26">
        <v>3.18</v>
      </c>
      <c r="AH67" s="26">
        <v>7.07</v>
      </c>
      <c r="AI67" s="26">
        <v>14.4</v>
      </c>
      <c r="AJ67" s="26">
        <v>0</v>
      </c>
      <c r="AK67" s="26">
        <v>501.51</v>
      </c>
      <c r="AL67" s="26">
        <v>427.47</v>
      </c>
      <c r="AM67" s="26">
        <v>772.34</v>
      </c>
      <c r="AN67" s="26">
        <v>880.3</v>
      </c>
      <c r="AO67" s="26">
        <v>238.87</v>
      </c>
      <c r="AP67" s="26">
        <v>484.33</v>
      </c>
      <c r="AQ67" s="26">
        <v>157.28</v>
      </c>
      <c r="AR67" s="26">
        <v>442.86</v>
      </c>
      <c r="AS67" s="26">
        <v>589.04</v>
      </c>
      <c r="AT67" s="26">
        <v>824.09</v>
      </c>
      <c r="AU67" s="26">
        <v>959.48</v>
      </c>
      <c r="AV67" s="26">
        <v>383.2</v>
      </c>
      <c r="AW67" s="26">
        <v>502.49</v>
      </c>
      <c r="AX67" s="26">
        <v>1773.94</v>
      </c>
      <c r="AY67" s="26">
        <v>102.8</v>
      </c>
      <c r="AZ67" s="26">
        <v>457.37</v>
      </c>
      <c r="BA67" s="26">
        <v>449.17</v>
      </c>
      <c r="BB67" s="26">
        <v>381.94</v>
      </c>
      <c r="BC67" s="26">
        <v>142.99</v>
      </c>
      <c r="BD67" s="26">
        <v>0.09</v>
      </c>
      <c r="BE67" s="26">
        <v>0.04</v>
      </c>
      <c r="BF67" s="26">
        <v>0.02</v>
      </c>
      <c r="BG67" s="26">
        <v>0.05</v>
      </c>
      <c r="BH67" s="26">
        <v>0.06</v>
      </c>
      <c r="BI67" s="26">
        <v>0.28000000000000003</v>
      </c>
      <c r="BJ67" s="26">
        <v>0</v>
      </c>
      <c r="BK67" s="26">
        <v>0.98</v>
      </c>
      <c r="BL67" s="26">
        <v>0</v>
      </c>
      <c r="BM67" s="26">
        <v>0.32</v>
      </c>
      <c r="BN67" s="26">
        <v>0</v>
      </c>
      <c r="BO67" s="26">
        <v>0.01</v>
      </c>
      <c r="BP67" s="26">
        <v>0</v>
      </c>
      <c r="BQ67" s="26">
        <v>0.05</v>
      </c>
      <c r="BR67" s="26">
        <v>0.09</v>
      </c>
      <c r="BS67" s="26">
        <v>1.22</v>
      </c>
      <c r="BT67" s="26">
        <v>0</v>
      </c>
      <c r="BU67" s="26">
        <v>0</v>
      </c>
      <c r="BV67" s="26">
        <v>1.1299999999999999</v>
      </c>
      <c r="BW67" s="26">
        <v>0</v>
      </c>
      <c r="BX67" s="26">
        <v>0</v>
      </c>
      <c r="BY67" s="26">
        <v>0</v>
      </c>
      <c r="BZ67" s="26">
        <v>0</v>
      </c>
      <c r="CA67" s="26">
        <v>0</v>
      </c>
      <c r="CB67" s="26">
        <v>182.14</v>
      </c>
      <c r="CD67" s="26">
        <v>22.21</v>
      </c>
      <c r="CF67" s="26">
        <v>0</v>
      </c>
      <c r="CG67" s="26">
        <v>0</v>
      </c>
      <c r="CH67" s="26">
        <v>0</v>
      </c>
      <c r="CI67" s="26">
        <v>0</v>
      </c>
      <c r="CJ67" s="26">
        <v>0</v>
      </c>
      <c r="CK67" s="26">
        <v>0</v>
      </c>
      <c r="CL67" s="26">
        <v>0</v>
      </c>
      <c r="CM67" s="26">
        <v>0</v>
      </c>
      <c r="CN67" s="26">
        <v>0</v>
      </c>
      <c r="CO67" s="26">
        <v>0</v>
      </c>
      <c r="CP67" s="26">
        <v>0.8</v>
      </c>
    </row>
    <row r="68" spans="1:94" s="26" customFormat="1" x14ac:dyDescent="0.25">
      <c r="A68" s="26" t="str">
        <f>"6/10"</f>
        <v>6/10</v>
      </c>
      <c r="B68" s="27" t="s">
        <v>106</v>
      </c>
      <c r="C68" s="26" t="str">
        <f>"200"</f>
        <v>200</v>
      </c>
      <c r="D68" s="26">
        <v>1.02</v>
      </c>
      <c r="E68" s="26">
        <v>0</v>
      </c>
      <c r="F68" s="26">
        <v>0.06</v>
      </c>
      <c r="G68" s="26">
        <v>0.06</v>
      </c>
      <c r="H68" s="26">
        <v>23.18</v>
      </c>
      <c r="I68" s="26">
        <v>87.598919999999993</v>
      </c>
      <c r="J68" s="26">
        <v>0.02</v>
      </c>
      <c r="K68" s="26">
        <v>0</v>
      </c>
      <c r="L68" s="26">
        <v>0</v>
      </c>
      <c r="M68" s="26">
        <v>0</v>
      </c>
      <c r="N68" s="26">
        <v>19.190000000000001</v>
      </c>
      <c r="O68" s="26">
        <v>0.56999999999999995</v>
      </c>
      <c r="P68" s="26">
        <v>3.42</v>
      </c>
      <c r="Q68" s="26">
        <v>0</v>
      </c>
      <c r="R68" s="26">
        <v>0</v>
      </c>
      <c r="S68" s="26">
        <v>0.3</v>
      </c>
      <c r="T68" s="26">
        <v>0.81</v>
      </c>
      <c r="U68" s="26">
        <v>3.47</v>
      </c>
      <c r="V68" s="26">
        <v>340.26</v>
      </c>
      <c r="W68" s="26">
        <v>31.33</v>
      </c>
      <c r="X68" s="26">
        <v>19.95</v>
      </c>
      <c r="Y68" s="26">
        <v>27.16</v>
      </c>
      <c r="Z68" s="26">
        <v>0.65</v>
      </c>
      <c r="AA68" s="26">
        <v>0</v>
      </c>
      <c r="AB68" s="26">
        <v>630</v>
      </c>
      <c r="AC68" s="26">
        <v>116.6</v>
      </c>
      <c r="AD68" s="26">
        <v>1.1000000000000001</v>
      </c>
      <c r="AE68" s="26">
        <v>0.02</v>
      </c>
      <c r="AF68" s="26">
        <v>0.04</v>
      </c>
      <c r="AG68" s="26">
        <v>0.51</v>
      </c>
      <c r="AH68" s="26">
        <v>0.78</v>
      </c>
      <c r="AI68" s="26">
        <v>0.32</v>
      </c>
      <c r="AJ68" s="26">
        <v>0</v>
      </c>
      <c r="AK68" s="26">
        <v>0</v>
      </c>
      <c r="AL68" s="26">
        <v>0</v>
      </c>
      <c r="AM68" s="26">
        <v>0.01</v>
      </c>
      <c r="AN68" s="26">
        <v>0.02</v>
      </c>
      <c r="AO68" s="26">
        <v>0</v>
      </c>
      <c r="AP68" s="26">
        <v>0.01</v>
      </c>
      <c r="AQ68" s="26">
        <v>0</v>
      </c>
      <c r="AR68" s="26">
        <v>0.01</v>
      </c>
      <c r="AS68" s="26">
        <v>0.01</v>
      </c>
      <c r="AT68" s="26">
        <v>0.01</v>
      </c>
      <c r="AU68" s="26">
        <v>0.06</v>
      </c>
      <c r="AV68" s="26">
        <v>0</v>
      </c>
      <c r="AW68" s="26">
        <v>0.01</v>
      </c>
      <c r="AX68" s="26">
        <v>0.03</v>
      </c>
      <c r="AY68" s="26">
        <v>0</v>
      </c>
      <c r="AZ68" s="26">
        <v>0.02</v>
      </c>
      <c r="BA68" s="26">
        <v>0.01</v>
      </c>
      <c r="BB68" s="26">
        <v>0.01</v>
      </c>
      <c r="BC68" s="26">
        <v>0</v>
      </c>
      <c r="BD68" s="26">
        <v>0</v>
      </c>
      <c r="BE68" s="26"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0.01</v>
      </c>
      <c r="BT68" s="26">
        <v>0</v>
      </c>
      <c r="BU68" s="26">
        <v>0</v>
      </c>
      <c r="BV68" s="26">
        <v>0.01</v>
      </c>
      <c r="BW68" s="26">
        <v>0</v>
      </c>
      <c r="BX68" s="26">
        <v>0</v>
      </c>
      <c r="BY68" s="26">
        <v>0</v>
      </c>
      <c r="BZ68" s="26">
        <v>0</v>
      </c>
      <c r="CA68" s="26">
        <v>0</v>
      </c>
      <c r="CB68" s="26">
        <v>214.01</v>
      </c>
      <c r="CD68" s="26">
        <v>105</v>
      </c>
      <c r="CF68" s="26">
        <v>0</v>
      </c>
      <c r="CG68" s="26">
        <v>0</v>
      </c>
      <c r="CH68" s="26">
        <v>0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10</v>
      </c>
      <c r="CP68" s="26">
        <v>0</v>
      </c>
    </row>
    <row r="69" spans="1:94" s="26" customFormat="1" x14ac:dyDescent="0.25">
      <c r="A69" s="26" t="str">
        <f>"-"</f>
        <v>-</v>
      </c>
      <c r="B69" s="27" t="s">
        <v>97</v>
      </c>
      <c r="C69" s="26" t="str">
        <f>"31"</f>
        <v>31</v>
      </c>
      <c r="D69" s="26">
        <v>2.0499999999999998</v>
      </c>
      <c r="E69" s="26">
        <v>0</v>
      </c>
      <c r="F69" s="26">
        <v>0.37</v>
      </c>
      <c r="G69" s="26">
        <v>0.37</v>
      </c>
      <c r="H69" s="26">
        <v>12.93</v>
      </c>
      <c r="I69" s="26">
        <v>59.947799999999994</v>
      </c>
      <c r="J69" s="26">
        <v>0.06</v>
      </c>
      <c r="K69" s="26">
        <v>0</v>
      </c>
      <c r="L69" s="26">
        <v>0</v>
      </c>
      <c r="M69" s="26">
        <v>0</v>
      </c>
      <c r="N69" s="26">
        <v>0.37</v>
      </c>
      <c r="O69" s="26">
        <v>9.98</v>
      </c>
      <c r="P69" s="26">
        <v>2.57</v>
      </c>
      <c r="Q69" s="26">
        <v>0</v>
      </c>
      <c r="R69" s="26">
        <v>0</v>
      </c>
      <c r="S69" s="26">
        <v>0.31</v>
      </c>
      <c r="T69" s="26">
        <v>0.78</v>
      </c>
      <c r="U69" s="26">
        <v>189.1</v>
      </c>
      <c r="V69" s="26">
        <v>75.95</v>
      </c>
      <c r="W69" s="26">
        <v>10.85</v>
      </c>
      <c r="X69" s="26">
        <v>14.57</v>
      </c>
      <c r="Y69" s="26">
        <v>48.98</v>
      </c>
      <c r="Z69" s="26">
        <v>1.21</v>
      </c>
      <c r="AA69" s="26">
        <v>0</v>
      </c>
      <c r="AB69" s="26">
        <v>1.55</v>
      </c>
      <c r="AC69" s="26">
        <v>0.31</v>
      </c>
      <c r="AD69" s="26">
        <v>0.43</v>
      </c>
      <c r="AE69" s="26">
        <v>0.06</v>
      </c>
      <c r="AF69" s="26">
        <v>0.02</v>
      </c>
      <c r="AG69" s="26">
        <v>0.22</v>
      </c>
      <c r="AH69" s="26">
        <v>0.62</v>
      </c>
      <c r="AI69" s="26">
        <v>0</v>
      </c>
      <c r="AJ69" s="26">
        <v>0</v>
      </c>
      <c r="AK69" s="26">
        <v>0</v>
      </c>
      <c r="AL69" s="26">
        <v>0</v>
      </c>
      <c r="AM69" s="26">
        <v>132.37</v>
      </c>
      <c r="AN69" s="26">
        <v>69.13</v>
      </c>
      <c r="AO69" s="26">
        <v>28.83</v>
      </c>
      <c r="AP69" s="26">
        <v>61.38</v>
      </c>
      <c r="AQ69" s="26">
        <v>24.8</v>
      </c>
      <c r="AR69" s="26">
        <v>115.01</v>
      </c>
      <c r="AS69" s="26">
        <v>92.07</v>
      </c>
      <c r="AT69" s="26">
        <v>90.21</v>
      </c>
      <c r="AU69" s="26">
        <v>143.84</v>
      </c>
      <c r="AV69" s="26">
        <v>38.44</v>
      </c>
      <c r="AW69" s="26">
        <v>96.1</v>
      </c>
      <c r="AX69" s="26">
        <v>473.99</v>
      </c>
      <c r="AY69" s="26">
        <v>0</v>
      </c>
      <c r="AZ69" s="26">
        <v>163.06</v>
      </c>
      <c r="BA69" s="26">
        <v>90.21</v>
      </c>
      <c r="BB69" s="26">
        <v>55.8</v>
      </c>
      <c r="BC69" s="26">
        <v>40.299999999999997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0.04</v>
      </c>
      <c r="BL69" s="26">
        <v>0</v>
      </c>
      <c r="BM69" s="26">
        <v>0</v>
      </c>
      <c r="BN69" s="26">
        <v>0.01</v>
      </c>
      <c r="BO69" s="26">
        <v>0</v>
      </c>
      <c r="BP69" s="26">
        <v>0</v>
      </c>
      <c r="BQ69" s="26">
        <v>0</v>
      </c>
      <c r="BR69" s="26">
        <v>0</v>
      </c>
      <c r="BS69" s="26">
        <v>0.03</v>
      </c>
      <c r="BT69" s="26">
        <v>0</v>
      </c>
      <c r="BU69" s="26">
        <v>0</v>
      </c>
      <c r="BV69" s="26">
        <v>0.15</v>
      </c>
      <c r="BW69" s="26">
        <v>0.02</v>
      </c>
      <c r="BX69" s="26">
        <v>0</v>
      </c>
      <c r="BY69" s="26">
        <v>0</v>
      </c>
      <c r="BZ69" s="26">
        <v>0</v>
      </c>
      <c r="CA69" s="26">
        <v>0</v>
      </c>
      <c r="CB69" s="26">
        <v>14.57</v>
      </c>
      <c r="CD69" s="26">
        <v>0.26</v>
      </c>
      <c r="CF69" s="26">
        <v>0</v>
      </c>
      <c r="CG69" s="26">
        <v>0</v>
      </c>
      <c r="CH69" s="26">
        <v>0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0</v>
      </c>
      <c r="CP69" s="26">
        <v>0</v>
      </c>
    </row>
    <row r="70" spans="1:94" s="24" customFormat="1" x14ac:dyDescent="0.25">
      <c r="A70" s="24" t="str">
        <f>"-"</f>
        <v>-</v>
      </c>
      <c r="B70" s="25" t="s">
        <v>98</v>
      </c>
      <c r="C70" s="24" t="str">
        <f>"62"</f>
        <v>62</v>
      </c>
      <c r="D70" s="24">
        <v>4.0999999999999996</v>
      </c>
      <c r="E70" s="24">
        <v>0</v>
      </c>
      <c r="F70" s="24">
        <v>0.41</v>
      </c>
      <c r="G70" s="24">
        <v>0.41</v>
      </c>
      <c r="H70" s="24">
        <v>29.08</v>
      </c>
      <c r="I70" s="24">
        <v>138.81861999999998</v>
      </c>
      <c r="J70" s="24">
        <v>0</v>
      </c>
      <c r="K70" s="24">
        <v>0</v>
      </c>
      <c r="L70" s="24">
        <v>0</v>
      </c>
      <c r="M70" s="24">
        <v>0</v>
      </c>
      <c r="N70" s="24">
        <v>0.68</v>
      </c>
      <c r="O70" s="24">
        <v>28.27</v>
      </c>
      <c r="P70" s="24">
        <v>0.12</v>
      </c>
      <c r="Q70" s="24">
        <v>0</v>
      </c>
      <c r="R70" s="24">
        <v>0</v>
      </c>
      <c r="S70" s="24">
        <v>0</v>
      </c>
      <c r="T70" s="24">
        <v>1.1200000000000001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315.55</v>
      </c>
      <c r="AN70" s="24">
        <v>104.64</v>
      </c>
      <c r="AO70" s="24">
        <v>62.03</v>
      </c>
      <c r="AP70" s="24">
        <v>124.06</v>
      </c>
      <c r="AQ70" s="24">
        <v>46.93</v>
      </c>
      <c r="AR70" s="24">
        <v>224.39</v>
      </c>
      <c r="AS70" s="24">
        <v>139.16999999999999</v>
      </c>
      <c r="AT70" s="24">
        <v>194.18</v>
      </c>
      <c r="AU70" s="24">
        <v>160.19999999999999</v>
      </c>
      <c r="AV70" s="24">
        <v>84.15</v>
      </c>
      <c r="AW70" s="24">
        <v>148.87</v>
      </c>
      <c r="AX70" s="24">
        <v>1244.94</v>
      </c>
      <c r="AY70" s="24">
        <v>0</v>
      </c>
      <c r="AZ70" s="24">
        <v>405.63</v>
      </c>
      <c r="BA70" s="24">
        <v>176.38</v>
      </c>
      <c r="BB70" s="24">
        <v>117.05</v>
      </c>
      <c r="BC70" s="24">
        <v>92.78</v>
      </c>
      <c r="BD70" s="24">
        <v>0</v>
      </c>
      <c r="BE70" s="24">
        <v>0</v>
      </c>
      <c r="BF70" s="24">
        <v>0</v>
      </c>
      <c r="BG70" s="24">
        <v>0</v>
      </c>
      <c r="BH70" s="24">
        <v>0</v>
      </c>
      <c r="BI70" s="24">
        <v>0</v>
      </c>
      <c r="BJ70" s="24">
        <v>0</v>
      </c>
      <c r="BK70" s="24">
        <v>0.05</v>
      </c>
      <c r="BL70" s="24">
        <v>0</v>
      </c>
      <c r="BM70" s="24">
        <v>0</v>
      </c>
      <c r="BN70" s="24">
        <v>0</v>
      </c>
      <c r="BO70" s="24">
        <v>0</v>
      </c>
      <c r="BP70" s="24">
        <v>0</v>
      </c>
      <c r="BQ70" s="24">
        <v>0</v>
      </c>
      <c r="BR70" s="24">
        <v>0</v>
      </c>
      <c r="BS70" s="24">
        <v>0.04</v>
      </c>
      <c r="BT70" s="24">
        <v>0</v>
      </c>
      <c r="BU70" s="24">
        <v>0</v>
      </c>
      <c r="BV70" s="24">
        <v>0.17</v>
      </c>
      <c r="BW70" s="24">
        <v>0.01</v>
      </c>
      <c r="BX70" s="24">
        <v>0</v>
      </c>
      <c r="BY70" s="24">
        <v>0</v>
      </c>
      <c r="BZ70" s="24">
        <v>0</v>
      </c>
      <c r="CA70" s="24">
        <v>0</v>
      </c>
      <c r="CB70" s="24">
        <v>24.24</v>
      </c>
      <c r="CD70" s="24">
        <v>0</v>
      </c>
      <c r="CF70" s="24">
        <v>0</v>
      </c>
      <c r="CG70" s="24">
        <v>0</v>
      </c>
      <c r="CH70" s="24">
        <v>0</v>
      </c>
      <c r="CI70" s="24">
        <v>0</v>
      </c>
      <c r="CJ70" s="24">
        <v>0</v>
      </c>
      <c r="CK70" s="24">
        <v>0</v>
      </c>
      <c r="CL70" s="24">
        <v>0</v>
      </c>
      <c r="CM70" s="24">
        <v>0</v>
      </c>
      <c r="CN70" s="24">
        <v>0</v>
      </c>
      <c r="CO70" s="24">
        <v>0</v>
      </c>
      <c r="CP70" s="24">
        <v>0</v>
      </c>
    </row>
    <row r="71" spans="1:94" s="28" customFormat="1" x14ac:dyDescent="0.25">
      <c r="B71" s="29" t="s">
        <v>99</v>
      </c>
      <c r="C71" s="28">
        <v>803</v>
      </c>
      <c r="D71" s="28">
        <v>27.22</v>
      </c>
      <c r="E71" s="28">
        <v>9.69</v>
      </c>
      <c r="F71" s="28">
        <v>35.58</v>
      </c>
      <c r="G71" s="28">
        <v>11.7</v>
      </c>
      <c r="H71" s="28">
        <v>123.91</v>
      </c>
      <c r="I71" s="28">
        <v>905.7</v>
      </c>
      <c r="J71" s="28">
        <v>11.12</v>
      </c>
      <c r="K71" s="28">
        <v>6.33</v>
      </c>
      <c r="L71" s="28">
        <v>0</v>
      </c>
      <c r="M71" s="28">
        <v>0</v>
      </c>
      <c r="N71" s="28">
        <v>30.51</v>
      </c>
      <c r="O71" s="28">
        <v>80.34</v>
      </c>
      <c r="P71" s="28">
        <v>13.06</v>
      </c>
      <c r="Q71" s="28">
        <v>0</v>
      </c>
      <c r="R71" s="28">
        <v>0</v>
      </c>
      <c r="S71" s="28">
        <v>1.71</v>
      </c>
      <c r="T71" s="28">
        <v>9.64</v>
      </c>
      <c r="U71" s="28">
        <v>1209.74</v>
      </c>
      <c r="V71" s="28">
        <v>2150.7399999999998</v>
      </c>
      <c r="W71" s="28">
        <v>122.8</v>
      </c>
      <c r="X71" s="28">
        <v>128.47</v>
      </c>
      <c r="Y71" s="28">
        <v>372.74</v>
      </c>
      <c r="Z71" s="28">
        <v>6.74</v>
      </c>
      <c r="AA71" s="28">
        <v>15.6</v>
      </c>
      <c r="AB71" s="28">
        <v>2034.28</v>
      </c>
      <c r="AC71" s="28">
        <v>402.87</v>
      </c>
      <c r="AD71" s="28">
        <v>6.56</v>
      </c>
      <c r="AE71" s="28">
        <v>0.71</v>
      </c>
      <c r="AF71" s="28">
        <v>0.34</v>
      </c>
      <c r="AG71" s="28">
        <v>5.3</v>
      </c>
      <c r="AH71" s="28">
        <v>11.55</v>
      </c>
      <c r="AI71" s="28">
        <v>26.44</v>
      </c>
      <c r="AJ71" s="28">
        <v>0</v>
      </c>
      <c r="AK71" s="28">
        <v>699.47</v>
      </c>
      <c r="AL71" s="28">
        <v>641.12</v>
      </c>
      <c r="AM71" s="28">
        <v>1579.7</v>
      </c>
      <c r="AN71" s="28">
        <v>1399.3</v>
      </c>
      <c r="AO71" s="28">
        <v>377.14</v>
      </c>
      <c r="AP71" s="28">
        <v>862.84</v>
      </c>
      <c r="AQ71" s="28">
        <v>293.20999999999998</v>
      </c>
      <c r="AR71" s="28">
        <v>1009.14</v>
      </c>
      <c r="AS71" s="28">
        <v>1040.06</v>
      </c>
      <c r="AT71" s="28">
        <v>1528.28</v>
      </c>
      <c r="AU71" s="28">
        <v>1759.5</v>
      </c>
      <c r="AV71" s="28">
        <v>606.27</v>
      </c>
      <c r="AW71" s="28">
        <v>962.34</v>
      </c>
      <c r="AX71" s="28">
        <v>4278.37</v>
      </c>
      <c r="AY71" s="28">
        <v>102.8</v>
      </c>
      <c r="AZ71" s="28">
        <v>1177.49</v>
      </c>
      <c r="BA71" s="28">
        <v>900.42</v>
      </c>
      <c r="BB71" s="28">
        <v>710.62</v>
      </c>
      <c r="BC71" s="28">
        <v>334.51</v>
      </c>
      <c r="BD71" s="28">
        <v>0.09</v>
      </c>
      <c r="BE71" s="28">
        <v>0.04</v>
      </c>
      <c r="BF71" s="28">
        <v>0.02</v>
      </c>
      <c r="BG71" s="28">
        <v>0.05</v>
      </c>
      <c r="BH71" s="28">
        <v>0.06</v>
      </c>
      <c r="BI71" s="28">
        <v>0.28000000000000003</v>
      </c>
      <c r="BJ71" s="28">
        <v>0</v>
      </c>
      <c r="BK71" s="28">
        <v>1.63</v>
      </c>
      <c r="BL71" s="28">
        <v>0</v>
      </c>
      <c r="BM71" s="28">
        <v>0.73</v>
      </c>
      <c r="BN71" s="28">
        <v>0.04</v>
      </c>
      <c r="BO71" s="28">
        <v>0.06</v>
      </c>
      <c r="BP71" s="28">
        <v>0</v>
      </c>
      <c r="BQ71" s="28">
        <v>0.05</v>
      </c>
      <c r="BR71" s="28">
        <v>0.1</v>
      </c>
      <c r="BS71" s="28">
        <v>3.26</v>
      </c>
      <c r="BT71" s="28">
        <v>0</v>
      </c>
      <c r="BU71" s="28">
        <v>0</v>
      </c>
      <c r="BV71" s="28">
        <v>6.36</v>
      </c>
      <c r="BW71" s="28">
        <v>0.06</v>
      </c>
      <c r="BX71" s="28">
        <v>0</v>
      </c>
      <c r="BY71" s="28">
        <v>0</v>
      </c>
      <c r="BZ71" s="28">
        <v>0</v>
      </c>
      <c r="CA71" s="28">
        <v>0</v>
      </c>
      <c r="CB71" s="28">
        <v>724.92</v>
      </c>
      <c r="CC71" s="28">
        <f>$I$71/$I$72*100</f>
        <v>100</v>
      </c>
      <c r="CD71" s="28">
        <v>354.65</v>
      </c>
      <c r="CF71" s="28">
        <v>0</v>
      </c>
      <c r="CG71" s="28">
        <v>0</v>
      </c>
      <c r="CH71" s="28">
        <v>0</v>
      </c>
      <c r="CI71" s="28">
        <v>0</v>
      </c>
      <c r="CJ71" s="28">
        <v>0</v>
      </c>
      <c r="CK71" s="28">
        <v>0</v>
      </c>
      <c r="CL71" s="28">
        <v>0</v>
      </c>
      <c r="CM71" s="28">
        <v>0</v>
      </c>
      <c r="CN71" s="28">
        <v>0</v>
      </c>
      <c r="CO71" s="28">
        <v>13</v>
      </c>
      <c r="CP71" s="28">
        <v>1.3</v>
      </c>
    </row>
    <row r="72" spans="1:94" s="28" customFormat="1" x14ac:dyDescent="0.25">
      <c r="B72" s="29" t="s">
        <v>100</v>
      </c>
      <c r="D72" s="28">
        <v>27.22</v>
      </c>
      <c r="E72" s="28">
        <v>9.69</v>
      </c>
      <c r="F72" s="28">
        <v>35.58</v>
      </c>
      <c r="G72" s="28">
        <v>11.7</v>
      </c>
      <c r="H72" s="28">
        <v>123.91</v>
      </c>
      <c r="I72" s="28">
        <v>905.7</v>
      </c>
      <c r="J72" s="28">
        <v>11.12</v>
      </c>
      <c r="K72" s="28">
        <v>6.33</v>
      </c>
      <c r="L72" s="28">
        <v>0</v>
      </c>
      <c r="M72" s="28">
        <v>0</v>
      </c>
      <c r="N72" s="28">
        <v>30.51</v>
      </c>
      <c r="O72" s="28">
        <v>80.34</v>
      </c>
      <c r="P72" s="28">
        <v>13.06</v>
      </c>
      <c r="Q72" s="28">
        <v>0</v>
      </c>
      <c r="R72" s="28">
        <v>0</v>
      </c>
      <c r="S72" s="28">
        <v>1.71</v>
      </c>
      <c r="T72" s="28">
        <v>9.64</v>
      </c>
      <c r="U72" s="28">
        <v>1209.74</v>
      </c>
      <c r="V72" s="28">
        <v>2150.7399999999998</v>
      </c>
      <c r="W72" s="28">
        <v>122.8</v>
      </c>
      <c r="X72" s="28">
        <v>128.47</v>
      </c>
      <c r="Y72" s="28">
        <v>372.74</v>
      </c>
      <c r="Z72" s="28">
        <v>6.74</v>
      </c>
      <c r="AA72" s="28">
        <v>15.6</v>
      </c>
      <c r="AB72" s="28">
        <v>2034.28</v>
      </c>
      <c r="AC72" s="28">
        <v>402.87</v>
      </c>
      <c r="AD72" s="28">
        <v>6.56</v>
      </c>
      <c r="AE72" s="28">
        <v>0.71</v>
      </c>
      <c r="AF72" s="28">
        <v>0.34</v>
      </c>
      <c r="AG72" s="28">
        <v>5.3</v>
      </c>
      <c r="AH72" s="28">
        <v>11.55</v>
      </c>
      <c r="AI72" s="28">
        <v>26.44</v>
      </c>
      <c r="AJ72" s="28">
        <v>0</v>
      </c>
      <c r="AK72" s="28">
        <v>699.47</v>
      </c>
      <c r="AL72" s="28">
        <v>641.12</v>
      </c>
      <c r="AM72" s="28">
        <v>1579.7</v>
      </c>
      <c r="AN72" s="28">
        <v>1399.3</v>
      </c>
      <c r="AO72" s="28">
        <v>377.14</v>
      </c>
      <c r="AP72" s="28">
        <v>862.84</v>
      </c>
      <c r="AQ72" s="28">
        <v>293.20999999999998</v>
      </c>
      <c r="AR72" s="28">
        <v>1009.14</v>
      </c>
      <c r="AS72" s="28">
        <v>1040.06</v>
      </c>
      <c r="AT72" s="28">
        <v>1528.28</v>
      </c>
      <c r="AU72" s="28">
        <v>1759.5</v>
      </c>
      <c r="AV72" s="28">
        <v>606.27</v>
      </c>
      <c r="AW72" s="28">
        <v>962.34</v>
      </c>
      <c r="AX72" s="28">
        <v>4278.37</v>
      </c>
      <c r="AY72" s="28">
        <v>102.8</v>
      </c>
      <c r="AZ72" s="28">
        <v>1177.49</v>
      </c>
      <c r="BA72" s="28">
        <v>900.42</v>
      </c>
      <c r="BB72" s="28">
        <v>710.62</v>
      </c>
      <c r="BC72" s="28">
        <v>334.51</v>
      </c>
      <c r="BD72" s="28">
        <v>0.09</v>
      </c>
      <c r="BE72" s="28">
        <v>0.04</v>
      </c>
      <c r="BF72" s="28">
        <v>0.02</v>
      </c>
      <c r="BG72" s="28">
        <v>0.05</v>
      </c>
      <c r="BH72" s="28">
        <v>0.06</v>
      </c>
      <c r="BI72" s="28">
        <v>0.28000000000000003</v>
      </c>
      <c r="BJ72" s="28">
        <v>0</v>
      </c>
      <c r="BK72" s="28">
        <v>1.63</v>
      </c>
      <c r="BL72" s="28">
        <v>0</v>
      </c>
      <c r="BM72" s="28">
        <v>0.73</v>
      </c>
      <c r="BN72" s="28">
        <v>0.04</v>
      </c>
      <c r="BO72" s="28">
        <v>0.06</v>
      </c>
      <c r="BP72" s="28">
        <v>0</v>
      </c>
      <c r="BQ72" s="28">
        <v>0.05</v>
      </c>
      <c r="BR72" s="28">
        <v>0.1</v>
      </c>
      <c r="BS72" s="28">
        <v>3.26</v>
      </c>
      <c r="BT72" s="28">
        <v>0</v>
      </c>
      <c r="BU72" s="28">
        <v>0</v>
      </c>
      <c r="BV72" s="28">
        <v>6.36</v>
      </c>
      <c r="BW72" s="28">
        <v>0.06</v>
      </c>
      <c r="BX72" s="28">
        <v>0</v>
      </c>
      <c r="BY72" s="28">
        <v>0</v>
      </c>
      <c r="BZ72" s="28">
        <v>0</v>
      </c>
      <c r="CA72" s="28">
        <v>0</v>
      </c>
      <c r="CB72" s="28">
        <v>724.92</v>
      </c>
      <c r="CD72" s="28">
        <v>354.65</v>
      </c>
      <c r="CF72" s="28">
        <v>0</v>
      </c>
      <c r="CG72" s="28">
        <v>0</v>
      </c>
      <c r="CH72" s="28">
        <v>0</v>
      </c>
      <c r="CI72" s="28">
        <v>0</v>
      </c>
      <c r="CJ72" s="28">
        <v>0</v>
      </c>
      <c r="CK72" s="28">
        <v>0</v>
      </c>
      <c r="CL72" s="28">
        <v>0</v>
      </c>
      <c r="CM72" s="28">
        <v>0</v>
      </c>
      <c r="CN72" s="28">
        <v>0</v>
      </c>
      <c r="CO72" s="28">
        <v>13</v>
      </c>
      <c r="CP72" s="28">
        <v>1.3</v>
      </c>
    </row>
    <row r="73" spans="1:94" x14ac:dyDescent="0.25">
      <c r="B73" s="23" t="s">
        <v>127</v>
      </c>
    </row>
    <row r="74" spans="1:94" x14ac:dyDescent="0.25">
      <c r="B74" s="23" t="s">
        <v>90</v>
      </c>
    </row>
    <row r="75" spans="1:94" s="26" customFormat="1" ht="63" x14ac:dyDescent="0.25">
      <c r="A75" s="26" t="str">
        <f>"42/1"</f>
        <v>42/1</v>
      </c>
      <c r="B75" s="27" t="s">
        <v>128</v>
      </c>
      <c r="C75" s="26" t="str">
        <f>"60"</f>
        <v>60</v>
      </c>
      <c r="D75" s="26">
        <v>1.85</v>
      </c>
      <c r="E75" s="26">
        <v>0.75</v>
      </c>
      <c r="F75" s="26">
        <v>4.3499999999999996</v>
      </c>
      <c r="G75" s="26">
        <v>3.68</v>
      </c>
      <c r="H75" s="26">
        <v>7.47</v>
      </c>
      <c r="I75" s="26">
        <v>74.481776543999999</v>
      </c>
      <c r="J75" s="26">
        <v>0.66</v>
      </c>
      <c r="K75" s="26">
        <v>2.34</v>
      </c>
      <c r="L75" s="26">
        <v>0.45</v>
      </c>
      <c r="M75" s="26">
        <v>0</v>
      </c>
      <c r="N75" s="26">
        <v>1.33</v>
      </c>
      <c r="O75" s="26">
        <v>4.91</v>
      </c>
      <c r="P75" s="26">
        <v>1.23</v>
      </c>
      <c r="Q75" s="26">
        <v>0</v>
      </c>
      <c r="R75" s="26">
        <v>0</v>
      </c>
      <c r="S75" s="26">
        <v>0.09</v>
      </c>
      <c r="T75" s="26">
        <v>0.93</v>
      </c>
      <c r="U75" s="26">
        <v>165.69</v>
      </c>
      <c r="V75" s="26">
        <v>205</v>
      </c>
      <c r="W75" s="26">
        <v>11.81</v>
      </c>
      <c r="X75" s="26">
        <v>11.41</v>
      </c>
      <c r="Y75" s="26">
        <v>40.93</v>
      </c>
      <c r="Z75" s="26">
        <v>0.56999999999999995</v>
      </c>
      <c r="AA75" s="26">
        <v>14.7</v>
      </c>
      <c r="AB75" s="26">
        <v>47.69</v>
      </c>
      <c r="AC75" s="26">
        <v>23.16</v>
      </c>
      <c r="AD75" s="26">
        <v>1.69</v>
      </c>
      <c r="AE75" s="26">
        <v>0.05</v>
      </c>
      <c r="AF75" s="26">
        <v>0.05</v>
      </c>
      <c r="AG75" s="26">
        <v>0.44</v>
      </c>
      <c r="AH75" s="26">
        <v>1</v>
      </c>
      <c r="AI75" s="26">
        <v>4.09</v>
      </c>
      <c r="AJ75" s="26">
        <v>0</v>
      </c>
      <c r="AK75" s="26">
        <v>0</v>
      </c>
      <c r="AL75" s="26">
        <v>0</v>
      </c>
      <c r="AM75" s="26">
        <v>108.76</v>
      </c>
      <c r="AN75" s="26">
        <v>101.38</v>
      </c>
      <c r="AO75" s="26">
        <v>31.9</v>
      </c>
      <c r="AP75" s="26">
        <v>67.63</v>
      </c>
      <c r="AQ75" s="26">
        <v>22.83</v>
      </c>
      <c r="AR75" s="26">
        <v>67.819999999999993</v>
      </c>
      <c r="AS75" s="26">
        <v>77.77</v>
      </c>
      <c r="AT75" s="26">
        <v>140.07</v>
      </c>
      <c r="AU75" s="26">
        <v>154.69</v>
      </c>
      <c r="AV75" s="26">
        <v>32.61</v>
      </c>
      <c r="AW75" s="26">
        <v>57.82</v>
      </c>
      <c r="AX75" s="26">
        <v>217.49</v>
      </c>
      <c r="AY75" s="26">
        <v>0.82</v>
      </c>
      <c r="AZ75" s="26">
        <v>52.34</v>
      </c>
      <c r="BA75" s="26">
        <v>83.99</v>
      </c>
      <c r="BB75" s="26">
        <v>50.19</v>
      </c>
      <c r="BC75" s="26">
        <v>25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0.24</v>
      </c>
      <c r="BL75" s="26">
        <v>0</v>
      </c>
      <c r="BM75" s="26">
        <v>0.15</v>
      </c>
      <c r="BN75" s="26">
        <v>0.01</v>
      </c>
      <c r="BO75" s="26">
        <v>0.02</v>
      </c>
      <c r="BP75" s="26">
        <v>0</v>
      </c>
      <c r="BQ75" s="26">
        <v>0</v>
      </c>
      <c r="BR75" s="26">
        <v>0</v>
      </c>
      <c r="BS75" s="26">
        <v>0.88</v>
      </c>
      <c r="BT75" s="26">
        <v>0</v>
      </c>
      <c r="BU75" s="26">
        <v>0</v>
      </c>
      <c r="BV75" s="26">
        <v>2.11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45.96</v>
      </c>
      <c r="CD75" s="26">
        <v>22.65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0</v>
      </c>
      <c r="CP75" s="26">
        <v>0.3</v>
      </c>
    </row>
    <row r="76" spans="1:94" s="26" customFormat="1" x14ac:dyDescent="0.25">
      <c r="A76" s="26" t="str">
        <f>"2/2"</f>
        <v>2/2</v>
      </c>
      <c r="B76" s="27" t="s">
        <v>109</v>
      </c>
      <c r="C76" s="26" t="str">
        <f>"250"</f>
        <v>250</v>
      </c>
      <c r="D76" s="26">
        <v>2.13</v>
      </c>
      <c r="E76" s="26">
        <v>0</v>
      </c>
      <c r="F76" s="26">
        <v>5.25</v>
      </c>
      <c r="G76" s="26">
        <v>5.22</v>
      </c>
      <c r="H76" s="26">
        <v>12.72</v>
      </c>
      <c r="I76" s="26">
        <v>102.58210749999999</v>
      </c>
      <c r="J76" s="26">
        <v>1.1100000000000001</v>
      </c>
      <c r="K76" s="26">
        <v>3.25</v>
      </c>
      <c r="L76" s="26">
        <v>0</v>
      </c>
      <c r="M76" s="26">
        <v>0</v>
      </c>
      <c r="N76" s="26">
        <v>5.51</v>
      </c>
      <c r="O76" s="26">
        <v>5.04</v>
      </c>
      <c r="P76" s="26">
        <v>2.16</v>
      </c>
      <c r="Q76" s="26">
        <v>0</v>
      </c>
      <c r="R76" s="26">
        <v>0</v>
      </c>
      <c r="S76" s="26">
        <v>0.28000000000000003</v>
      </c>
      <c r="T76" s="26">
        <v>1.54</v>
      </c>
      <c r="U76" s="26">
        <v>218.18</v>
      </c>
      <c r="V76" s="26">
        <v>339.72</v>
      </c>
      <c r="W76" s="26">
        <v>38.49</v>
      </c>
      <c r="X76" s="26">
        <v>21.06</v>
      </c>
      <c r="Y76" s="26">
        <v>46.87</v>
      </c>
      <c r="Z76" s="26">
        <v>0.91</v>
      </c>
      <c r="AA76" s="26">
        <v>3</v>
      </c>
      <c r="AB76" s="26">
        <v>974.4</v>
      </c>
      <c r="AC76" s="26">
        <v>207.9</v>
      </c>
      <c r="AD76" s="26">
        <v>2.4</v>
      </c>
      <c r="AE76" s="26">
        <v>0.04</v>
      </c>
      <c r="AF76" s="26">
        <v>0.05</v>
      </c>
      <c r="AG76" s="26">
        <v>0.65</v>
      </c>
      <c r="AH76" s="26">
        <v>1.17</v>
      </c>
      <c r="AI76" s="26">
        <v>10.81</v>
      </c>
      <c r="AJ76" s="26">
        <v>0</v>
      </c>
      <c r="AK76" s="26">
        <v>11.07</v>
      </c>
      <c r="AL76" s="26">
        <v>10.11</v>
      </c>
      <c r="AM76" s="26">
        <v>77.790000000000006</v>
      </c>
      <c r="AN76" s="26">
        <v>72.430000000000007</v>
      </c>
      <c r="AO76" s="26">
        <v>20.7</v>
      </c>
      <c r="AP76" s="26">
        <v>51.58</v>
      </c>
      <c r="AQ76" s="26">
        <v>15.23</v>
      </c>
      <c r="AR76" s="26">
        <v>58.05</v>
      </c>
      <c r="AS76" s="26">
        <v>63.87</v>
      </c>
      <c r="AT76" s="26">
        <v>103.41</v>
      </c>
      <c r="AU76" s="26">
        <v>194.3</v>
      </c>
      <c r="AV76" s="26">
        <v>23.79</v>
      </c>
      <c r="AW76" s="26">
        <v>48.98</v>
      </c>
      <c r="AX76" s="26">
        <v>326.85000000000002</v>
      </c>
      <c r="AY76" s="26">
        <v>0</v>
      </c>
      <c r="AZ76" s="26">
        <v>68.099999999999994</v>
      </c>
      <c r="BA76" s="26">
        <v>61.15</v>
      </c>
      <c r="BB76" s="26">
        <v>47.52</v>
      </c>
      <c r="BC76" s="26">
        <v>20.63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0.28999999999999998</v>
      </c>
      <c r="BL76" s="26">
        <v>0</v>
      </c>
      <c r="BM76" s="26">
        <v>0.18</v>
      </c>
      <c r="BN76" s="26">
        <v>0.01</v>
      </c>
      <c r="BO76" s="26">
        <v>0.03</v>
      </c>
      <c r="BP76" s="26">
        <v>0</v>
      </c>
      <c r="BQ76" s="26">
        <v>0</v>
      </c>
      <c r="BR76" s="26">
        <v>0</v>
      </c>
      <c r="BS76" s="26">
        <v>1.08</v>
      </c>
      <c r="BT76" s="26">
        <v>0</v>
      </c>
      <c r="BU76" s="26">
        <v>0</v>
      </c>
      <c r="BV76" s="26">
        <v>2.99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298.94</v>
      </c>
      <c r="CD76" s="26">
        <v>165.4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0.5</v>
      </c>
    </row>
    <row r="77" spans="1:94" s="26" customFormat="1" x14ac:dyDescent="0.25">
      <c r="A77" s="26" t="str">
        <f>"-"</f>
        <v>-</v>
      </c>
      <c r="B77" s="27" t="s">
        <v>93</v>
      </c>
      <c r="C77" s="26" t="str">
        <f>"10"</f>
        <v>10</v>
      </c>
      <c r="D77" s="26">
        <v>2.36</v>
      </c>
      <c r="E77" s="26">
        <v>2.5099999999999998</v>
      </c>
      <c r="F77" s="26">
        <v>2.23</v>
      </c>
      <c r="G77" s="26">
        <v>0</v>
      </c>
      <c r="H77" s="26">
        <v>0</v>
      </c>
      <c r="I77" s="26">
        <v>29.554079999999999</v>
      </c>
      <c r="J77" s="26">
        <v>0.61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0.11</v>
      </c>
      <c r="U77" s="26">
        <v>9.66</v>
      </c>
      <c r="V77" s="26">
        <v>23.56</v>
      </c>
      <c r="W77" s="26">
        <v>1.94</v>
      </c>
      <c r="X77" s="26">
        <v>2.16</v>
      </c>
      <c r="Y77" s="26">
        <v>19.809999999999999</v>
      </c>
      <c r="Z77" s="26">
        <v>0.19</v>
      </c>
      <c r="AA77" s="26">
        <v>5.8</v>
      </c>
      <c r="AB77" s="26">
        <v>1.1000000000000001</v>
      </c>
      <c r="AC77" s="26">
        <v>9.94</v>
      </c>
      <c r="AD77" s="26">
        <v>7.0000000000000007E-2</v>
      </c>
      <c r="AE77" s="26">
        <v>0.01</v>
      </c>
      <c r="AF77" s="26">
        <v>0.02</v>
      </c>
      <c r="AG77" s="26">
        <v>0.85</v>
      </c>
      <c r="AH77" s="26">
        <v>1.73</v>
      </c>
      <c r="AI77" s="26">
        <v>0.1</v>
      </c>
      <c r="AJ77" s="26">
        <v>0</v>
      </c>
      <c r="AK77" s="26">
        <v>0</v>
      </c>
      <c r="AL77" s="26">
        <v>0</v>
      </c>
      <c r="AM77" s="26">
        <v>0</v>
      </c>
      <c r="AN77" s="26">
        <v>0</v>
      </c>
      <c r="AO77" s="26">
        <v>0</v>
      </c>
      <c r="AP77" s="26">
        <v>0</v>
      </c>
      <c r="AQ77" s="26">
        <v>0</v>
      </c>
      <c r="AR77" s="26">
        <v>0</v>
      </c>
      <c r="AS77" s="26">
        <v>0</v>
      </c>
      <c r="AT77" s="26">
        <v>0</v>
      </c>
      <c r="AU77" s="26">
        <v>0</v>
      </c>
      <c r="AV77" s="26">
        <v>0</v>
      </c>
      <c r="AW77" s="26">
        <v>0</v>
      </c>
      <c r="AX77" s="26">
        <v>0</v>
      </c>
      <c r="AY77" s="26">
        <v>0</v>
      </c>
      <c r="AZ77" s="26">
        <v>0</v>
      </c>
      <c r="BA77" s="26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26">
        <v>0</v>
      </c>
      <c r="BI77" s="26">
        <v>0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0</v>
      </c>
      <c r="BR77" s="26">
        <v>0</v>
      </c>
      <c r="BS77" s="26">
        <v>0</v>
      </c>
      <c r="BT77" s="26">
        <v>0</v>
      </c>
      <c r="BU77" s="26">
        <v>0</v>
      </c>
      <c r="BV77" s="26">
        <v>0</v>
      </c>
      <c r="BW77" s="26">
        <v>0</v>
      </c>
      <c r="BX77" s="26">
        <v>0</v>
      </c>
      <c r="BY77" s="26">
        <v>0</v>
      </c>
      <c r="BZ77" s="26">
        <v>0</v>
      </c>
      <c r="CA77" s="26">
        <v>0</v>
      </c>
      <c r="CB77" s="26">
        <v>8.64</v>
      </c>
      <c r="CD77" s="26">
        <v>5.98</v>
      </c>
      <c r="CF77" s="26">
        <v>0</v>
      </c>
      <c r="CG77" s="26">
        <v>0</v>
      </c>
      <c r="CH77" s="26">
        <v>0</v>
      </c>
      <c r="CI77" s="26">
        <v>0</v>
      </c>
      <c r="CJ77" s="26">
        <v>0</v>
      </c>
      <c r="CK77" s="26">
        <v>0</v>
      </c>
      <c r="CL77" s="26">
        <v>0</v>
      </c>
      <c r="CM77" s="26">
        <v>0</v>
      </c>
      <c r="CN77" s="26">
        <v>0</v>
      </c>
      <c r="CO77" s="26">
        <v>0</v>
      </c>
      <c r="CP77" s="26">
        <v>0</v>
      </c>
    </row>
    <row r="78" spans="1:94" s="26" customFormat="1" x14ac:dyDescent="0.25">
      <c r="A78" s="26" t="str">
        <f>"9/8"</f>
        <v>9/8</v>
      </c>
      <c r="B78" s="27" t="s">
        <v>129</v>
      </c>
      <c r="C78" s="26" t="str">
        <f>"90"</f>
        <v>90</v>
      </c>
      <c r="D78" s="26">
        <v>11.44</v>
      </c>
      <c r="E78" s="26">
        <v>11.23</v>
      </c>
      <c r="F78" s="26">
        <v>12.79</v>
      </c>
      <c r="G78" s="26">
        <v>5.73</v>
      </c>
      <c r="H78" s="26">
        <v>2.57</v>
      </c>
      <c r="I78" s="26">
        <v>171.65965087499998</v>
      </c>
      <c r="J78" s="26">
        <v>5.92</v>
      </c>
      <c r="K78" s="26">
        <v>3.96</v>
      </c>
      <c r="L78" s="26">
        <v>0</v>
      </c>
      <c r="M78" s="26">
        <v>0</v>
      </c>
      <c r="N78" s="26">
        <v>0.87</v>
      </c>
      <c r="O78" s="26">
        <v>1.62</v>
      </c>
      <c r="P78" s="26">
        <v>0.08</v>
      </c>
      <c r="Q78" s="26">
        <v>0</v>
      </c>
      <c r="R78" s="26">
        <v>0</v>
      </c>
      <c r="S78" s="26">
        <v>0.21</v>
      </c>
      <c r="T78" s="26">
        <v>1.58</v>
      </c>
      <c r="U78" s="26">
        <v>263.75</v>
      </c>
      <c r="V78" s="26">
        <v>191.11</v>
      </c>
      <c r="W78" s="26">
        <v>26.73</v>
      </c>
      <c r="X78" s="26">
        <v>12.82</v>
      </c>
      <c r="Y78" s="26">
        <v>201.67</v>
      </c>
      <c r="Z78" s="26">
        <v>4.17</v>
      </c>
      <c r="AA78" s="26">
        <v>4364.26</v>
      </c>
      <c r="AB78" s="26">
        <v>545.19000000000005</v>
      </c>
      <c r="AC78" s="26">
        <v>5262.27</v>
      </c>
      <c r="AD78" s="26">
        <v>3.37</v>
      </c>
      <c r="AE78" s="26">
        <v>0.14000000000000001</v>
      </c>
      <c r="AF78" s="26">
        <v>1.1100000000000001</v>
      </c>
      <c r="AG78" s="26">
        <v>4.8</v>
      </c>
      <c r="AH78" s="26">
        <v>8.33</v>
      </c>
      <c r="AI78" s="26">
        <v>6.17</v>
      </c>
      <c r="AJ78" s="26">
        <v>0</v>
      </c>
      <c r="AK78" s="26">
        <v>0.98</v>
      </c>
      <c r="AL78" s="26">
        <v>0.96</v>
      </c>
      <c r="AM78" s="26">
        <v>46.46</v>
      </c>
      <c r="AN78" s="26">
        <v>29.89</v>
      </c>
      <c r="AO78" s="26">
        <v>5.39</v>
      </c>
      <c r="AP78" s="26">
        <v>22.22</v>
      </c>
      <c r="AQ78" s="26">
        <v>9.92</v>
      </c>
      <c r="AR78" s="26">
        <v>26.54</v>
      </c>
      <c r="AS78" s="26">
        <v>8.58</v>
      </c>
      <c r="AT78" s="26">
        <v>42.8</v>
      </c>
      <c r="AU78" s="26">
        <v>9.31</v>
      </c>
      <c r="AV78" s="26">
        <v>16.29</v>
      </c>
      <c r="AW78" s="26">
        <v>8.77</v>
      </c>
      <c r="AX78" s="26">
        <v>75.53</v>
      </c>
      <c r="AY78" s="26">
        <v>0</v>
      </c>
      <c r="AZ78" s="26">
        <v>23.86</v>
      </c>
      <c r="BA78" s="26">
        <v>12.99</v>
      </c>
      <c r="BB78" s="26">
        <v>21.14</v>
      </c>
      <c r="BC78" s="26">
        <v>11.96</v>
      </c>
      <c r="BD78" s="26">
        <v>0.06</v>
      </c>
      <c r="BE78" s="26">
        <v>0.03</v>
      </c>
      <c r="BF78" s="26">
        <v>0.01</v>
      </c>
      <c r="BG78" s="26">
        <v>0.03</v>
      </c>
      <c r="BH78" s="26">
        <v>0.04</v>
      </c>
      <c r="BI78" s="26">
        <v>0.19</v>
      </c>
      <c r="BJ78" s="26">
        <v>0</v>
      </c>
      <c r="BK78" s="26">
        <v>0.85</v>
      </c>
      <c r="BL78" s="26">
        <v>0</v>
      </c>
      <c r="BM78" s="26">
        <v>0.38</v>
      </c>
      <c r="BN78" s="26">
        <v>0.02</v>
      </c>
      <c r="BO78" s="26">
        <v>0.04</v>
      </c>
      <c r="BP78" s="26">
        <v>0</v>
      </c>
      <c r="BQ78" s="26">
        <v>0.03</v>
      </c>
      <c r="BR78" s="26">
        <v>0.05</v>
      </c>
      <c r="BS78" s="26">
        <v>1.75</v>
      </c>
      <c r="BT78" s="26">
        <v>0</v>
      </c>
      <c r="BU78" s="26">
        <v>0</v>
      </c>
      <c r="BV78" s="26">
        <v>3.45</v>
      </c>
      <c r="BW78" s="26">
        <v>0</v>
      </c>
      <c r="BX78" s="26">
        <v>0</v>
      </c>
      <c r="BY78" s="26">
        <v>0</v>
      </c>
      <c r="BZ78" s="26">
        <v>0</v>
      </c>
      <c r="CA78" s="26">
        <v>0</v>
      </c>
      <c r="CB78" s="26">
        <v>91.02</v>
      </c>
      <c r="CD78" s="26">
        <v>4455.13</v>
      </c>
      <c r="CF78" s="26">
        <v>0</v>
      </c>
      <c r="CG78" s="26">
        <v>0</v>
      </c>
      <c r="CH78" s="26">
        <v>0</v>
      </c>
      <c r="CI78" s="26">
        <v>0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0</v>
      </c>
      <c r="CP78" s="26">
        <v>0.53</v>
      </c>
    </row>
    <row r="79" spans="1:94" s="26" customFormat="1" x14ac:dyDescent="0.25">
      <c r="A79" s="26" t="str">
        <f>"54-7г-2020"</f>
        <v>54-7г-2020</v>
      </c>
      <c r="B79" s="27" t="s">
        <v>130</v>
      </c>
      <c r="C79" s="26" t="str">
        <f>"150"</f>
        <v>150</v>
      </c>
      <c r="D79" s="26">
        <v>3.99</v>
      </c>
      <c r="E79" s="26">
        <v>0.03</v>
      </c>
      <c r="F79" s="26">
        <v>5.85</v>
      </c>
      <c r="G79" s="26">
        <v>0.52</v>
      </c>
      <c r="H79" s="26">
        <v>36.159999999999997</v>
      </c>
      <c r="I79" s="26">
        <v>213.76231419999999</v>
      </c>
      <c r="J79" s="26">
        <v>3.8</v>
      </c>
      <c r="K79" s="26">
        <v>0.17</v>
      </c>
      <c r="L79" s="26">
        <v>0</v>
      </c>
      <c r="M79" s="26">
        <v>0</v>
      </c>
      <c r="N79" s="26">
        <v>0.38</v>
      </c>
      <c r="O79" s="26">
        <v>34.36</v>
      </c>
      <c r="P79" s="26">
        <v>1.41</v>
      </c>
      <c r="Q79" s="26">
        <v>0</v>
      </c>
      <c r="R79" s="26">
        <v>0</v>
      </c>
      <c r="S79" s="26">
        <v>0</v>
      </c>
      <c r="T79" s="26">
        <v>0.88</v>
      </c>
      <c r="U79" s="26">
        <v>200.24</v>
      </c>
      <c r="V79" s="26">
        <v>46.52</v>
      </c>
      <c r="W79" s="26">
        <v>5.98</v>
      </c>
      <c r="X79" s="26">
        <v>22.63</v>
      </c>
      <c r="Y79" s="26">
        <v>69.05</v>
      </c>
      <c r="Z79" s="26">
        <v>0.48</v>
      </c>
      <c r="AA79" s="26">
        <v>24.07</v>
      </c>
      <c r="AB79" s="26">
        <v>20.67</v>
      </c>
      <c r="AC79" s="26">
        <v>44.4</v>
      </c>
      <c r="AD79" s="26">
        <v>0.28000000000000003</v>
      </c>
      <c r="AE79" s="26">
        <v>0.03</v>
      </c>
      <c r="AF79" s="26">
        <v>0.02</v>
      </c>
      <c r="AG79" s="26">
        <v>0.66</v>
      </c>
      <c r="AH79" s="26">
        <v>1.72</v>
      </c>
      <c r="AI79" s="26">
        <v>0</v>
      </c>
      <c r="AJ79" s="26">
        <v>0</v>
      </c>
      <c r="AK79" s="26">
        <v>206.17</v>
      </c>
      <c r="AL79" s="26">
        <v>162.28</v>
      </c>
      <c r="AM79" s="26">
        <v>304.89</v>
      </c>
      <c r="AN79" s="26">
        <v>128.38999999999999</v>
      </c>
      <c r="AO79" s="26">
        <v>78.61</v>
      </c>
      <c r="AP79" s="26">
        <v>118.78</v>
      </c>
      <c r="AQ79" s="26">
        <v>50.42</v>
      </c>
      <c r="AR79" s="26">
        <v>181.82</v>
      </c>
      <c r="AS79" s="26">
        <v>191.31</v>
      </c>
      <c r="AT79" s="26">
        <v>249.35</v>
      </c>
      <c r="AU79" s="26">
        <v>265.24</v>
      </c>
      <c r="AV79" s="26">
        <v>84.18</v>
      </c>
      <c r="AW79" s="26">
        <v>156.77000000000001</v>
      </c>
      <c r="AX79" s="26">
        <v>589.99</v>
      </c>
      <c r="AY79" s="26">
        <v>0</v>
      </c>
      <c r="AZ79" s="26">
        <v>162.6</v>
      </c>
      <c r="BA79" s="26">
        <v>162.86000000000001</v>
      </c>
      <c r="BB79" s="26">
        <v>142.87</v>
      </c>
      <c r="BC79" s="26">
        <v>67.09</v>
      </c>
      <c r="BD79" s="26">
        <v>0.22</v>
      </c>
      <c r="BE79" s="26">
        <v>0.05</v>
      </c>
      <c r="BF79" s="26">
        <v>0.04</v>
      </c>
      <c r="BG79" s="26">
        <v>0.11</v>
      </c>
      <c r="BH79" s="26">
        <v>0.14000000000000001</v>
      </c>
      <c r="BI79" s="26">
        <v>0.47</v>
      </c>
      <c r="BJ79" s="26">
        <v>0</v>
      </c>
      <c r="BK79" s="26">
        <v>1.55</v>
      </c>
      <c r="BL79" s="26">
        <v>0</v>
      </c>
      <c r="BM79" s="26">
        <v>0.47</v>
      </c>
      <c r="BN79" s="26">
        <v>0</v>
      </c>
      <c r="BO79" s="26">
        <v>0</v>
      </c>
      <c r="BP79" s="26">
        <v>0</v>
      </c>
      <c r="BQ79" s="26">
        <v>0.05</v>
      </c>
      <c r="BR79" s="26">
        <v>0.17</v>
      </c>
      <c r="BS79" s="26">
        <v>1.51</v>
      </c>
      <c r="BT79" s="26">
        <v>0</v>
      </c>
      <c r="BU79" s="26">
        <v>0</v>
      </c>
      <c r="BV79" s="26">
        <v>0.16</v>
      </c>
      <c r="BW79" s="26">
        <v>0</v>
      </c>
      <c r="BX79" s="26">
        <v>0</v>
      </c>
      <c r="BY79" s="26">
        <v>0</v>
      </c>
      <c r="BZ79" s="26">
        <v>0</v>
      </c>
      <c r="CA79" s="26">
        <v>0</v>
      </c>
      <c r="CB79" s="26">
        <v>272.24</v>
      </c>
      <c r="CD79" s="26">
        <v>27.52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0</v>
      </c>
      <c r="CP79" s="26">
        <v>0.5</v>
      </c>
    </row>
    <row r="80" spans="1:94" s="26" customFormat="1" x14ac:dyDescent="0.25">
      <c r="A80" s="26" t="str">
        <f>"20"</f>
        <v>20</v>
      </c>
      <c r="B80" s="27" t="s">
        <v>112</v>
      </c>
      <c r="C80" s="26" t="str">
        <f>"200"</f>
        <v>200</v>
      </c>
      <c r="D80" s="26">
        <v>0</v>
      </c>
      <c r="E80" s="26">
        <v>0</v>
      </c>
      <c r="F80" s="26">
        <v>0</v>
      </c>
      <c r="G80" s="26">
        <v>0</v>
      </c>
      <c r="H80" s="26">
        <v>6.77</v>
      </c>
      <c r="I80" s="26">
        <v>27.75864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6.77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7.92</v>
      </c>
      <c r="V80" s="26">
        <v>0</v>
      </c>
      <c r="W80" s="26">
        <v>0.08</v>
      </c>
      <c r="X80" s="26">
        <v>0</v>
      </c>
      <c r="Y80" s="26">
        <v>0</v>
      </c>
      <c r="Z80" s="26">
        <v>0.01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26">
        <v>0</v>
      </c>
      <c r="AR80" s="26">
        <v>0</v>
      </c>
      <c r="AS80" s="26">
        <v>0</v>
      </c>
      <c r="AT80" s="26">
        <v>0</v>
      </c>
      <c r="AU80" s="26">
        <v>0</v>
      </c>
      <c r="AV80" s="26">
        <v>0</v>
      </c>
      <c r="AW80" s="26">
        <v>0</v>
      </c>
      <c r="AX80" s="26">
        <v>0</v>
      </c>
      <c r="AY80" s="26">
        <v>0</v>
      </c>
      <c r="AZ80" s="26">
        <v>0</v>
      </c>
      <c r="BA80" s="26">
        <v>0</v>
      </c>
      <c r="BB80" s="26">
        <v>0</v>
      </c>
      <c r="BC80" s="26">
        <v>0</v>
      </c>
      <c r="BD80" s="26">
        <v>0</v>
      </c>
      <c r="BE80" s="26">
        <v>0</v>
      </c>
      <c r="BF80" s="26">
        <v>0</v>
      </c>
      <c r="BG80" s="26">
        <v>0</v>
      </c>
      <c r="BH80" s="26">
        <v>0</v>
      </c>
      <c r="BI80" s="26">
        <v>0</v>
      </c>
      <c r="BJ80" s="26">
        <v>0</v>
      </c>
      <c r="BK80" s="26">
        <v>0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223.41</v>
      </c>
      <c r="CD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</row>
    <row r="81" spans="1:94" s="26" customFormat="1" x14ac:dyDescent="0.25">
      <c r="A81" s="26" t="str">
        <f>"-"</f>
        <v>-</v>
      </c>
      <c r="B81" s="27" t="s">
        <v>97</v>
      </c>
      <c r="C81" s="26" t="str">
        <f>"31"</f>
        <v>31</v>
      </c>
      <c r="D81" s="26">
        <v>2.0499999999999998</v>
      </c>
      <c r="E81" s="26">
        <v>0</v>
      </c>
      <c r="F81" s="26">
        <v>0.37</v>
      </c>
      <c r="G81" s="26">
        <v>0.37</v>
      </c>
      <c r="H81" s="26">
        <v>12.93</v>
      </c>
      <c r="I81" s="26">
        <v>59.947799999999994</v>
      </c>
      <c r="J81" s="26">
        <v>0.06</v>
      </c>
      <c r="K81" s="26">
        <v>0</v>
      </c>
      <c r="L81" s="26">
        <v>0</v>
      </c>
      <c r="M81" s="26">
        <v>0</v>
      </c>
      <c r="N81" s="26">
        <v>0.37</v>
      </c>
      <c r="O81" s="26">
        <v>9.98</v>
      </c>
      <c r="P81" s="26">
        <v>2.57</v>
      </c>
      <c r="Q81" s="26">
        <v>0</v>
      </c>
      <c r="R81" s="26">
        <v>0</v>
      </c>
      <c r="S81" s="26">
        <v>0.31</v>
      </c>
      <c r="T81" s="26">
        <v>0.78</v>
      </c>
      <c r="U81" s="26">
        <v>189.1</v>
      </c>
      <c r="V81" s="26">
        <v>75.95</v>
      </c>
      <c r="W81" s="26">
        <v>10.85</v>
      </c>
      <c r="X81" s="26">
        <v>14.57</v>
      </c>
      <c r="Y81" s="26">
        <v>48.98</v>
      </c>
      <c r="Z81" s="26">
        <v>1.21</v>
      </c>
      <c r="AA81" s="26">
        <v>0</v>
      </c>
      <c r="AB81" s="26">
        <v>1.55</v>
      </c>
      <c r="AC81" s="26">
        <v>0.31</v>
      </c>
      <c r="AD81" s="26">
        <v>0.43</v>
      </c>
      <c r="AE81" s="26">
        <v>0.06</v>
      </c>
      <c r="AF81" s="26">
        <v>0.02</v>
      </c>
      <c r="AG81" s="26">
        <v>0.22</v>
      </c>
      <c r="AH81" s="26">
        <v>0.62</v>
      </c>
      <c r="AI81" s="26">
        <v>0</v>
      </c>
      <c r="AJ81" s="26">
        <v>0</v>
      </c>
      <c r="AK81" s="26">
        <v>0</v>
      </c>
      <c r="AL81" s="26">
        <v>0</v>
      </c>
      <c r="AM81" s="26">
        <v>132.37</v>
      </c>
      <c r="AN81" s="26">
        <v>69.13</v>
      </c>
      <c r="AO81" s="26">
        <v>28.83</v>
      </c>
      <c r="AP81" s="26">
        <v>61.38</v>
      </c>
      <c r="AQ81" s="26">
        <v>24.8</v>
      </c>
      <c r="AR81" s="26">
        <v>115.01</v>
      </c>
      <c r="AS81" s="26">
        <v>92.07</v>
      </c>
      <c r="AT81" s="26">
        <v>90.21</v>
      </c>
      <c r="AU81" s="26">
        <v>143.84</v>
      </c>
      <c r="AV81" s="26">
        <v>38.44</v>
      </c>
      <c r="AW81" s="26">
        <v>96.1</v>
      </c>
      <c r="AX81" s="26">
        <v>473.99</v>
      </c>
      <c r="AY81" s="26">
        <v>0</v>
      </c>
      <c r="AZ81" s="26">
        <v>163.06</v>
      </c>
      <c r="BA81" s="26">
        <v>90.21</v>
      </c>
      <c r="BB81" s="26">
        <v>55.8</v>
      </c>
      <c r="BC81" s="26">
        <v>40.299999999999997</v>
      </c>
      <c r="BD81" s="26">
        <v>0</v>
      </c>
      <c r="BE81" s="26">
        <v>0</v>
      </c>
      <c r="BF81" s="26">
        <v>0</v>
      </c>
      <c r="BG81" s="26">
        <v>0</v>
      </c>
      <c r="BH81" s="26">
        <v>0</v>
      </c>
      <c r="BI81" s="26">
        <v>0</v>
      </c>
      <c r="BJ81" s="26">
        <v>0</v>
      </c>
      <c r="BK81" s="26">
        <v>0.04</v>
      </c>
      <c r="BL81" s="26">
        <v>0</v>
      </c>
      <c r="BM81" s="26">
        <v>0</v>
      </c>
      <c r="BN81" s="26">
        <v>0.01</v>
      </c>
      <c r="BO81" s="26">
        <v>0</v>
      </c>
      <c r="BP81" s="26">
        <v>0</v>
      </c>
      <c r="BQ81" s="26">
        <v>0</v>
      </c>
      <c r="BR81" s="26">
        <v>0</v>
      </c>
      <c r="BS81" s="26">
        <v>0.03</v>
      </c>
      <c r="BT81" s="26">
        <v>0</v>
      </c>
      <c r="BU81" s="26">
        <v>0</v>
      </c>
      <c r="BV81" s="26">
        <v>0.15</v>
      </c>
      <c r="BW81" s="26">
        <v>0.02</v>
      </c>
      <c r="BX81" s="26">
        <v>0</v>
      </c>
      <c r="BY81" s="26">
        <v>0</v>
      </c>
      <c r="BZ81" s="26">
        <v>0</v>
      </c>
      <c r="CA81" s="26">
        <v>0</v>
      </c>
      <c r="CB81" s="26">
        <v>14.57</v>
      </c>
      <c r="CD81" s="26">
        <v>0.26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</row>
    <row r="82" spans="1:94" s="24" customFormat="1" x14ac:dyDescent="0.25">
      <c r="A82" s="24" t="str">
        <f>"-"</f>
        <v>-</v>
      </c>
      <c r="B82" s="25" t="s">
        <v>98</v>
      </c>
      <c r="C82" s="24" t="str">
        <f>"62"</f>
        <v>62</v>
      </c>
      <c r="D82" s="24">
        <v>4.0999999999999996</v>
      </c>
      <c r="E82" s="24">
        <v>0</v>
      </c>
      <c r="F82" s="24">
        <v>0.41</v>
      </c>
      <c r="G82" s="24">
        <v>0.41</v>
      </c>
      <c r="H82" s="24">
        <v>29.08</v>
      </c>
      <c r="I82" s="24">
        <v>138.81861999999998</v>
      </c>
      <c r="J82" s="24">
        <v>0</v>
      </c>
      <c r="K82" s="24">
        <v>0</v>
      </c>
      <c r="L82" s="24">
        <v>0</v>
      </c>
      <c r="M82" s="24">
        <v>0</v>
      </c>
      <c r="N82" s="24">
        <v>0.68</v>
      </c>
      <c r="O82" s="24">
        <v>28.27</v>
      </c>
      <c r="P82" s="24">
        <v>0.12</v>
      </c>
      <c r="Q82" s="24">
        <v>0</v>
      </c>
      <c r="R82" s="24">
        <v>0</v>
      </c>
      <c r="S82" s="24">
        <v>0</v>
      </c>
      <c r="T82" s="24">
        <v>1.1200000000000001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315.55</v>
      </c>
      <c r="AN82" s="24">
        <v>104.64</v>
      </c>
      <c r="AO82" s="24">
        <v>62.03</v>
      </c>
      <c r="AP82" s="24">
        <v>124.06</v>
      </c>
      <c r="AQ82" s="24">
        <v>46.93</v>
      </c>
      <c r="AR82" s="24">
        <v>224.39</v>
      </c>
      <c r="AS82" s="24">
        <v>139.16999999999999</v>
      </c>
      <c r="AT82" s="24">
        <v>194.18</v>
      </c>
      <c r="AU82" s="24">
        <v>160.19999999999999</v>
      </c>
      <c r="AV82" s="24">
        <v>84.15</v>
      </c>
      <c r="AW82" s="24">
        <v>148.87</v>
      </c>
      <c r="AX82" s="24">
        <v>1244.94</v>
      </c>
      <c r="AY82" s="24">
        <v>0</v>
      </c>
      <c r="AZ82" s="24">
        <v>405.63</v>
      </c>
      <c r="BA82" s="24">
        <v>176.38</v>
      </c>
      <c r="BB82" s="24">
        <v>117.05</v>
      </c>
      <c r="BC82" s="24">
        <v>92.78</v>
      </c>
      <c r="BD82" s="24">
        <v>0</v>
      </c>
      <c r="BE82" s="24">
        <v>0</v>
      </c>
      <c r="BF82" s="24">
        <v>0</v>
      </c>
      <c r="BG82" s="24">
        <v>0</v>
      </c>
      <c r="BH82" s="24">
        <v>0</v>
      </c>
      <c r="BI82" s="24">
        <v>0</v>
      </c>
      <c r="BJ82" s="24">
        <v>0</v>
      </c>
      <c r="BK82" s="24">
        <v>0.05</v>
      </c>
      <c r="BL82" s="24">
        <v>0</v>
      </c>
      <c r="BM82" s="24">
        <v>0</v>
      </c>
      <c r="BN82" s="24">
        <v>0</v>
      </c>
      <c r="BO82" s="24">
        <v>0</v>
      </c>
      <c r="BP82" s="24">
        <v>0</v>
      </c>
      <c r="BQ82" s="24">
        <v>0</v>
      </c>
      <c r="BR82" s="24">
        <v>0</v>
      </c>
      <c r="BS82" s="24">
        <v>0.04</v>
      </c>
      <c r="BT82" s="24">
        <v>0</v>
      </c>
      <c r="BU82" s="24">
        <v>0</v>
      </c>
      <c r="BV82" s="24">
        <v>0.17</v>
      </c>
      <c r="BW82" s="24">
        <v>0.01</v>
      </c>
      <c r="BX82" s="24">
        <v>0</v>
      </c>
      <c r="BY82" s="24">
        <v>0</v>
      </c>
      <c r="BZ82" s="24">
        <v>0</v>
      </c>
      <c r="CA82" s="24">
        <v>0</v>
      </c>
      <c r="CB82" s="24">
        <v>24.24</v>
      </c>
      <c r="CD82" s="24">
        <v>0</v>
      </c>
      <c r="CF82" s="24">
        <v>0</v>
      </c>
      <c r="CG82" s="24">
        <v>0</v>
      </c>
      <c r="CH82" s="24">
        <v>0</v>
      </c>
      <c r="CI82" s="24">
        <v>0</v>
      </c>
      <c r="CJ82" s="24">
        <v>0</v>
      </c>
      <c r="CK82" s="24">
        <v>0</v>
      </c>
      <c r="CL82" s="24">
        <v>0</v>
      </c>
      <c r="CM82" s="24">
        <v>0</v>
      </c>
      <c r="CN82" s="24">
        <v>0</v>
      </c>
      <c r="CO82" s="24">
        <v>0</v>
      </c>
      <c r="CP82" s="24">
        <v>0</v>
      </c>
    </row>
    <row r="83" spans="1:94" s="28" customFormat="1" x14ac:dyDescent="0.25">
      <c r="B83" s="29" t="s">
        <v>99</v>
      </c>
      <c r="C83" s="28">
        <v>853</v>
      </c>
      <c r="D83" s="28">
        <v>27.92</v>
      </c>
      <c r="E83" s="28">
        <v>14.52</v>
      </c>
      <c r="F83" s="28">
        <v>31.26</v>
      </c>
      <c r="G83" s="28">
        <v>15.92</v>
      </c>
      <c r="H83" s="28">
        <v>107.7</v>
      </c>
      <c r="I83" s="28">
        <v>818.56</v>
      </c>
      <c r="J83" s="28">
        <v>12.16</v>
      </c>
      <c r="K83" s="28">
        <v>9.7200000000000006</v>
      </c>
      <c r="L83" s="28">
        <v>0.45</v>
      </c>
      <c r="M83" s="28">
        <v>0</v>
      </c>
      <c r="N83" s="28">
        <v>9.14</v>
      </c>
      <c r="O83" s="28">
        <v>90.96</v>
      </c>
      <c r="P83" s="28">
        <v>7.59</v>
      </c>
      <c r="Q83" s="28">
        <v>0</v>
      </c>
      <c r="R83" s="28">
        <v>0</v>
      </c>
      <c r="S83" s="28">
        <v>0.89</v>
      </c>
      <c r="T83" s="28">
        <v>6.92</v>
      </c>
      <c r="U83" s="28">
        <v>1054.54</v>
      </c>
      <c r="V83" s="28">
        <v>881.86</v>
      </c>
      <c r="W83" s="28">
        <v>95.89</v>
      </c>
      <c r="X83" s="28">
        <v>84.66</v>
      </c>
      <c r="Y83" s="28">
        <v>427.3</v>
      </c>
      <c r="Z83" s="28">
        <v>7.54</v>
      </c>
      <c r="AA83" s="28">
        <v>4411.83</v>
      </c>
      <c r="AB83" s="28">
        <v>1590.61</v>
      </c>
      <c r="AC83" s="28">
        <v>5547.98</v>
      </c>
      <c r="AD83" s="28">
        <v>8.24</v>
      </c>
      <c r="AE83" s="28">
        <v>0.33</v>
      </c>
      <c r="AF83" s="28">
        <v>1.27</v>
      </c>
      <c r="AG83" s="28">
        <v>7.62</v>
      </c>
      <c r="AH83" s="28">
        <v>14.57</v>
      </c>
      <c r="AI83" s="28">
        <v>21.17</v>
      </c>
      <c r="AJ83" s="28">
        <v>0</v>
      </c>
      <c r="AK83" s="28">
        <v>218.22</v>
      </c>
      <c r="AL83" s="28">
        <v>173.35</v>
      </c>
      <c r="AM83" s="28">
        <v>985.82</v>
      </c>
      <c r="AN83" s="28">
        <v>505.86</v>
      </c>
      <c r="AO83" s="28">
        <v>227.47</v>
      </c>
      <c r="AP83" s="28">
        <v>445.65</v>
      </c>
      <c r="AQ83" s="28">
        <v>170.12</v>
      </c>
      <c r="AR83" s="28">
        <v>673.62</v>
      </c>
      <c r="AS83" s="28">
        <v>572.77</v>
      </c>
      <c r="AT83" s="28">
        <v>820.03</v>
      </c>
      <c r="AU83" s="28">
        <v>927.58</v>
      </c>
      <c r="AV83" s="28">
        <v>279.45999999999998</v>
      </c>
      <c r="AW83" s="28">
        <v>517.32000000000005</v>
      </c>
      <c r="AX83" s="28">
        <v>2928.78</v>
      </c>
      <c r="AY83" s="28">
        <v>0.82</v>
      </c>
      <c r="AZ83" s="28">
        <v>875.6</v>
      </c>
      <c r="BA83" s="28">
        <v>587.58000000000004</v>
      </c>
      <c r="BB83" s="28">
        <v>434.57</v>
      </c>
      <c r="BC83" s="28">
        <v>257.75</v>
      </c>
      <c r="BD83" s="28">
        <v>0.28000000000000003</v>
      </c>
      <c r="BE83" s="28">
        <v>0.08</v>
      </c>
      <c r="BF83" s="28">
        <v>0.06</v>
      </c>
      <c r="BG83" s="28">
        <v>0.15</v>
      </c>
      <c r="BH83" s="28">
        <v>0.18</v>
      </c>
      <c r="BI83" s="28">
        <v>0.67</v>
      </c>
      <c r="BJ83" s="28">
        <v>0</v>
      </c>
      <c r="BK83" s="28">
        <v>3.03</v>
      </c>
      <c r="BL83" s="28">
        <v>0</v>
      </c>
      <c r="BM83" s="28">
        <v>1.19</v>
      </c>
      <c r="BN83" s="28">
        <v>0.05</v>
      </c>
      <c r="BO83" s="28">
        <v>0.1</v>
      </c>
      <c r="BP83" s="28">
        <v>0</v>
      </c>
      <c r="BQ83" s="28">
        <v>0.08</v>
      </c>
      <c r="BR83" s="28">
        <v>0.23</v>
      </c>
      <c r="BS83" s="28">
        <v>5.3</v>
      </c>
      <c r="BT83" s="28">
        <v>0</v>
      </c>
      <c r="BU83" s="28">
        <v>0</v>
      </c>
      <c r="BV83" s="28">
        <v>9.02</v>
      </c>
      <c r="BW83" s="28">
        <v>0.04</v>
      </c>
      <c r="BX83" s="28">
        <v>0</v>
      </c>
      <c r="BY83" s="28">
        <v>0</v>
      </c>
      <c r="BZ83" s="28">
        <v>0</v>
      </c>
      <c r="CA83" s="28">
        <v>0</v>
      </c>
      <c r="CB83" s="28">
        <v>979.03</v>
      </c>
      <c r="CC83" s="28">
        <f>$I$83/$I$84*100</f>
        <v>100</v>
      </c>
      <c r="CD83" s="28">
        <v>4676.93</v>
      </c>
      <c r="CF83" s="28">
        <v>0</v>
      </c>
      <c r="CG83" s="28">
        <v>0</v>
      </c>
      <c r="CH83" s="28">
        <v>0</v>
      </c>
      <c r="CI83" s="28">
        <v>0</v>
      </c>
      <c r="CJ83" s="28">
        <v>0</v>
      </c>
      <c r="CK83" s="28">
        <v>0</v>
      </c>
      <c r="CL83" s="28">
        <v>0</v>
      </c>
      <c r="CM83" s="28">
        <v>0</v>
      </c>
      <c r="CN83" s="28">
        <v>0</v>
      </c>
      <c r="CO83" s="28">
        <v>0</v>
      </c>
      <c r="CP83" s="28">
        <v>1.83</v>
      </c>
    </row>
    <row r="84" spans="1:94" s="28" customFormat="1" x14ac:dyDescent="0.25">
      <c r="B84" s="29" t="s">
        <v>100</v>
      </c>
      <c r="D84" s="28">
        <v>27.92</v>
      </c>
      <c r="E84" s="28">
        <v>14.52</v>
      </c>
      <c r="F84" s="28">
        <v>31.26</v>
      </c>
      <c r="G84" s="28">
        <v>15.92</v>
      </c>
      <c r="H84" s="28">
        <v>107.7</v>
      </c>
      <c r="I84" s="28">
        <v>818.56</v>
      </c>
      <c r="J84" s="28">
        <v>12.16</v>
      </c>
      <c r="K84" s="28">
        <v>9.7200000000000006</v>
      </c>
      <c r="L84" s="28">
        <v>0.45</v>
      </c>
      <c r="M84" s="28">
        <v>0</v>
      </c>
      <c r="N84" s="28">
        <v>9.14</v>
      </c>
      <c r="O84" s="28">
        <v>90.96</v>
      </c>
      <c r="P84" s="28">
        <v>7.59</v>
      </c>
      <c r="Q84" s="28">
        <v>0</v>
      </c>
      <c r="R84" s="28">
        <v>0</v>
      </c>
      <c r="S84" s="28">
        <v>0.89</v>
      </c>
      <c r="T84" s="28">
        <v>6.92</v>
      </c>
      <c r="U84" s="28">
        <v>1054.54</v>
      </c>
      <c r="V84" s="28">
        <v>881.86</v>
      </c>
      <c r="W84" s="28">
        <v>95.89</v>
      </c>
      <c r="X84" s="28">
        <v>84.66</v>
      </c>
      <c r="Y84" s="28">
        <v>427.3</v>
      </c>
      <c r="Z84" s="28">
        <v>7.54</v>
      </c>
      <c r="AA84" s="28">
        <v>4411.83</v>
      </c>
      <c r="AB84" s="28">
        <v>1590.61</v>
      </c>
      <c r="AC84" s="28">
        <v>5547.98</v>
      </c>
      <c r="AD84" s="28">
        <v>8.24</v>
      </c>
      <c r="AE84" s="28">
        <v>0.33</v>
      </c>
      <c r="AF84" s="28">
        <v>1.27</v>
      </c>
      <c r="AG84" s="28">
        <v>7.62</v>
      </c>
      <c r="AH84" s="28">
        <v>14.57</v>
      </c>
      <c r="AI84" s="28">
        <v>21.17</v>
      </c>
      <c r="AJ84" s="28">
        <v>0</v>
      </c>
      <c r="AK84" s="28">
        <v>218.22</v>
      </c>
      <c r="AL84" s="28">
        <v>173.35</v>
      </c>
      <c r="AM84" s="28">
        <v>985.82</v>
      </c>
      <c r="AN84" s="28">
        <v>505.86</v>
      </c>
      <c r="AO84" s="28">
        <v>227.47</v>
      </c>
      <c r="AP84" s="28">
        <v>445.65</v>
      </c>
      <c r="AQ84" s="28">
        <v>170.12</v>
      </c>
      <c r="AR84" s="28">
        <v>673.62</v>
      </c>
      <c r="AS84" s="28">
        <v>572.77</v>
      </c>
      <c r="AT84" s="28">
        <v>820.03</v>
      </c>
      <c r="AU84" s="28">
        <v>927.58</v>
      </c>
      <c r="AV84" s="28">
        <v>279.45999999999998</v>
      </c>
      <c r="AW84" s="28">
        <v>517.32000000000005</v>
      </c>
      <c r="AX84" s="28">
        <v>2928.78</v>
      </c>
      <c r="AY84" s="28">
        <v>0.82</v>
      </c>
      <c r="AZ84" s="28">
        <v>875.6</v>
      </c>
      <c r="BA84" s="28">
        <v>587.58000000000004</v>
      </c>
      <c r="BB84" s="28">
        <v>434.57</v>
      </c>
      <c r="BC84" s="28">
        <v>257.75</v>
      </c>
      <c r="BD84" s="28">
        <v>0.28000000000000003</v>
      </c>
      <c r="BE84" s="28">
        <v>0.08</v>
      </c>
      <c r="BF84" s="28">
        <v>0.06</v>
      </c>
      <c r="BG84" s="28">
        <v>0.15</v>
      </c>
      <c r="BH84" s="28">
        <v>0.18</v>
      </c>
      <c r="BI84" s="28">
        <v>0.67</v>
      </c>
      <c r="BJ84" s="28">
        <v>0</v>
      </c>
      <c r="BK84" s="28">
        <v>3.03</v>
      </c>
      <c r="BL84" s="28">
        <v>0</v>
      </c>
      <c r="BM84" s="28">
        <v>1.19</v>
      </c>
      <c r="BN84" s="28">
        <v>0.05</v>
      </c>
      <c r="BO84" s="28">
        <v>0.1</v>
      </c>
      <c r="BP84" s="28">
        <v>0</v>
      </c>
      <c r="BQ84" s="28">
        <v>0.08</v>
      </c>
      <c r="BR84" s="28">
        <v>0.23</v>
      </c>
      <c r="BS84" s="28">
        <v>5.3</v>
      </c>
      <c r="BT84" s="28">
        <v>0</v>
      </c>
      <c r="BU84" s="28">
        <v>0</v>
      </c>
      <c r="BV84" s="28">
        <v>9.02</v>
      </c>
      <c r="BW84" s="28">
        <v>0.04</v>
      </c>
      <c r="BX84" s="28">
        <v>0</v>
      </c>
      <c r="BY84" s="28">
        <v>0</v>
      </c>
      <c r="BZ84" s="28">
        <v>0</v>
      </c>
      <c r="CA84" s="28">
        <v>0</v>
      </c>
      <c r="CB84" s="28">
        <v>979.03</v>
      </c>
      <c r="CD84" s="28">
        <v>4676.93</v>
      </c>
      <c r="CF84" s="28">
        <v>0</v>
      </c>
      <c r="CG84" s="28">
        <v>0</v>
      </c>
      <c r="CH84" s="28">
        <v>0</v>
      </c>
      <c r="CI84" s="28">
        <v>0</v>
      </c>
      <c r="CJ84" s="28">
        <v>0</v>
      </c>
      <c r="CK84" s="28">
        <v>0</v>
      </c>
      <c r="CL84" s="28">
        <v>0</v>
      </c>
      <c r="CM84" s="28">
        <v>0</v>
      </c>
      <c r="CN84" s="28">
        <v>0</v>
      </c>
      <c r="CO84" s="28">
        <v>0</v>
      </c>
      <c r="CP84" s="28">
        <v>1.83</v>
      </c>
    </row>
    <row r="85" spans="1:94" x14ac:dyDescent="0.25">
      <c r="B85" s="23" t="s">
        <v>131</v>
      </c>
    </row>
    <row r="86" spans="1:94" x14ac:dyDescent="0.25">
      <c r="B86" s="23" t="s">
        <v>90</v>
      </c>
    </row>
    <row r="87" spans="1:94" s="26" customFormat="1" x14ac:dyDescent="0.25">
      <c r="A87" s="26" t="str">
        <f>"-"</f>
        <v>-</v>
      </c>
      <c r="B87" s="27" t="s">
        <v>108</v>
      </c>
      <c r="C87" s="26" t="str">
        <f>"60"</f>
        <v>60</v>
      </c>
      <c r="D87" s="26">
        <v>0.65</v>
      </c>
      <c r="E87" s="26">
        <v>0</v>
      </c>
      <c r="F87" s="26">
        <v>0.12</v>
      </c>
      <c r="G87" s="26">
        <v>0.12</v>
      </c>
      <c r="H87" s="26">
        <v>3.06</v>
      </c>
      <c r="I87" s="26">
        <v>15.246840000000001</v>
      </c>
      <c r="J87" s="26">
        <v>0</v>
      </c>
      <c r="K87" s="26">
        <v>0</v>
      </c>
      <c r="L87" s="26">
        <v>0</v>
      </c>
      <c r="M87" s="26">
        <v>0</v>
      </c>
      <c r="N87" s="26">
        <v>2.06</v>
      </c>
      <c r="O87" s="26">
        <v>0.18</v>
      </c>
      <c r="P87" s="26">
        <v>0.82</v>
      </c>
      <c r="Q87" s="26">
        <v>0</v>
      </c>
      <c r="R87" s="26">
        <v>0</v>
      </c>
      <c r="S87" s="26">
        <v>0.47</v>
      </c>
      <c r="T87" s="26">
        <v>0.41</v>
      </c>
      <c r="U87" s="26">
        <v>1.76</v>
      </c>
      <c r="V87" s="26">
        <v>170.52</v>
      </c>
      <c r="W87" s="26">
        <v>8.23</v>
      </c>
      <c r="X87" s="26">
        <v>11.76</v>
      </c>
      <c r="Y87" s="26">
        <v>15.29</v>
      </c>
      <c r="Z87" s="26">
        <v>0.53</v>
      </c>
      <c r="AA87" s="26">
        <v>0</v>
      </c>
      <c r="AB87" s="26">
        <v>470.4</v>
      </c>
      <c r="AC87" s="26">
        <v>79.8</v>
      </c>
      <c r="AD87" s="26">
        <v>0.42</v>
      </c>
      <c r="AE87" s="26">
        <v>0.04</v>
      </c>
      <c r="AF87" s="26">
        <v>0.02</v>
      </c>
      <c r="AG87" s="26">
        <v>0.28999999999999998</v>
      </c>
      <c r="AH87" s="26">
        <v>0.42</v>
      </c>
      <c r="AI87" s="26">
        <v>14.7</v>
      </c>
      <c r="AJ87" s="26">
        <v>0</v>
      </c>
      <c r="AK87" s="26">
        <v>14.11</v>
      </c>
      <c r="AL87" s="26">
        <v>15.29</v>
      </c>
      <c r="AM87" s="26">
        <v>21.17</v>
      </c>
      <c r="AN87" s="26">
        <v>23.52</v>
      </c>
      <c r="AO87" s="26">
        <v>4.12</v>
      </c>
      <c r="AP87" s="26">
        <v>17.05</v>
      </c>
      <c r="AQ87" s="26">
        <v>4.7</v>
      </c>
      <c r="AR87" s="26">
        <v>14.7</v>
      </c>
      <c r="AS87" s="26">
        <v>15.88</v>
      </c>
      <c r="AT87" s="26">
        <v>13.52</v>
      </c>
      <c r="AU87" s="26">
        <v>81.14</v>
      </c>
      <c r="AV87" s="26">
        <v>9.41</v>
      </c>
      <c r="AW87" s="26">
        <v>11.76</v>
      </c>
      <c r="AX87" s="26">
        <v>302.23</v>
      </c>
      <c r="AY87" s="26">
        <v>0</v>
      </c>
      <c r="AZ87" s="26">
        <v>11.17</v>
      </c>
      <c r="BA87" s="26">
        <v>15.29</v>
      </c>
      <c r="BB87" s="26">
        <v>14.7</v>
      </c>
      <c r="BC87" s="26">
        <v>2.94</v>
      </c>
      <c r="BD87" s="26">
        <v>0</v>
      </c>
      <c r="BE87" s="26">
        <v>0</v>
      </c>
      <c r="BF87" s="26">
        <v>0</v>
      </c>
      <c r="BG87" s="26">
        <v>0</v>
      </c>
      <c r="BH87" s="26">
        <v>0</v>
      </c>
      <c r="BI87" s="26">
        <v>0</v>
      </c>
      <c r="BJ87" s="26">
        <v>0</v>
      </c>
      <c r="BK87" s="26">
        <v>0</v>
      </c>
      <c r="BL87" s="26">
        <v>0</v>
      </c>
      <c r="BM87" s="26">
        <v>0</v>
      </c>
      <c r="BN87" s="26">
        <v>0</v>
      </c>
      <c r="BO87" s="26">
        <v>0</v>
      </c>
      <c r="BP87" s="26">
        <v>0</v>
      </c>
      <c r="BQ87" s="26">
        <v>0</v>
      </c>
      <c r="BR87" s="26">
        <v>0</v>
      </c>
      <c r="BS87" s="26">
        <v>0</v>
      </c>
      <c r="BT87" s="26">
        <v>0</v>
      </c>
      <c r="BU87" s="26">
        <v>0</v>
      </c>
      <c r="BV87" s="26">
        <v>0</v>
      </c>
      <c r="BW87" s="26">
        <v>0</v>
      </c>
      <c r="BX87" s="26">
        <v>0</v>
      </c>
      <c r="BY87" s="26">
        <v>0</v>
      </c>
      <c r="BZ87" s="26">
        <v>0</v>
      </c>
      <c r="CA87" s="26">
        <v>0</v>
      </c>
      <c r="CB87" s="26">
        <v>55.2</v>
      </c>
      <c r="CD87" s="26">
        <v>78.400000000000006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0</v>
      </c>
      <c r="CP87" s="26">
        <v>0</v>
      </c>
    </row>
    <row r="88" spans="1:94" s="26" customFormat="1" ht="31.5" x14ac:dyDescent="0.25">
      <c r="A88" s="26" t="str">
        <f>"31/2"</f>
        <v>31/2</v>
      </c>
      <c r="B88" s="27" t="s">
        <v>103</v>
      </c>
      <c r="C88" s="26" t="str">
        <f>"250"</f>
        <v>250</v>
      </c>
      <c r="D88" s="26">
        <v>3.21</v>
      </c>
      <c r="E88" s="26">
        <v>1.1000000000000001</v>
      </c>
      <c r="F88" s="26">
        <v>4.96</v>
      </c>
      <c r="G88" s="26">
        <v>0.24</v>
      </c>
      <c r="H88" s="26">
        <v>14.41</v>
      </c>
      <c r="I88" s="26">
        <v>111.11214999999999</v>
      </c>
      <c r="J88" s="26">
        <v>3.14</v>
      </c>
      <c r="K88" s="26">
        <v>0.11</v>
      </c>
      <c r="L88" s="26">
        <v>0</v>
      </c>
      <c r="M88" s="26">
        <v>0</v>
      </c>
      <c r="N88" s="26">
        <v>5.29</v>
      </c>
      <c r="O88" s="26">
        <v>6.94</v>
      </c>
      <c r="P88" s="26">
        <v>2.17</v>
      </c>
      <c r="Q88" s="26">
        <v>0</v>
      </c>
      <c r="R88" s="26">
        <v>0</v>
      </c>
      <c r="S88" s="26">
        <v>0.22</v>
      </c>
      <c r="T88" s="26">
        <v>1.69</v>
      </c>
      <c r="U88" s="26">
        <v>271.73</v>
      </c>
      <c r="V88" s="26">
        <v>309.42</v>
      </c>
      <c r="W88" s="26">
        <v>68.81</v>
      </c>
      <c r="X88" s="26">
        <v>23.55</v>
      </c>
      <c r="Y88" s="26">
        <v>76.75</v>
      </c>
      <c r="Z88" s="26">
        <v>0.71</v>
      </c>
      <c r="AA88" s="26">
        <v>27.5</v>
      </c>
      <c r="AB88" s="26">
        <v>1685.03</v>
      </c>
      <c r="AC88" s="26">
        <v>339.53</v>
      </c>
      <c r="AD88" s="26">
        <v>0.28000000000000003</v>
      </c>
      <c r="AE88" s="26">
        <v>7.0000000000000007E-2</v>
      </c>
      <c r="AF88" s="26">
        <v>0.1</v>
      </c>
      <c r="AG88" s="26">
        <v>0.69</v>
      </c>
      <c r="AH88" s="26">
        <v>1.46</v>
      </c>
      <c r="AI88" s="26">
        <v>6.9</v>
      </c>
      <c r="AJ88" s="26">
        <v>0</v>
      </c>
      <c r="AK88" s="26">
        <v>85.04</v>
      </c>
      <c r="AL88" s="26">
        <v>82.25</v>
      </c>
      <c r="AM88" s="26">
        <v>208.5</v>
      </c>
      <c r="AN88" s="26">
        <v>160.63</v>
      </c>
      <c r="AO88" s="26">
        <v>47.78</v>
      </c>
      <c r="AP88" s="26">
        <v>109.71</v>
      </c>
      <c r="AQ88" s="26">
        <v>35.65</v>
      </c>
      <c r="AR88" s="26">
        <v>123.9</v>
      </c>
      <c r="AS88" s="26">
        <v>72.28</v>
      </c>
      <c r="AT88" s="26">
        <v>129.28</v>
      </c>
      <c r="AU88" s="26">
        <v>157.54</v>
      </c>
      <c r="AV88" s="26">
        <v>31.57</v>
      </c>
      <c r="AW88" s="26">
        <v>64.37</v>
      </c>
      <c r="AX88" s="26">
        <v>346.3</v>
      </c>
      <c r="AY88" s="26">
        <v>0</v>
      </c>
      <c r="AZ88" s="26">
        <v>94.97</v>
      </c>
      <c r="BA88" s="26">
        <v>73.48</v>
      </c>
      <c r="BB88" s="26">
        <v>115.69</v>
      </c>
      <c r="BC88" s="26">
        <v>32.659999999999997</v>
      </c>
      <c r="BD88" s="26">
        <v>0.13</v>
      </c>
      <c r="BE88" s="26">
        <v>0.06</v>
      </c>
      <c r="BF88" s="26">
        <v>0.03</v>
      </c>
      <c r="BG88" s="26">
        <v>7.0000000000000007E-2</v>
      </c>
      <c r="BH88" s="26">
        <v>0.08</v>
      </c>
      <c r="BI88" s="26">
        <v>0.39</v>
      </c>
      <c r="BJ88" s="26">
        <v>0</v>
      </c>
      <c r="BK88" s="26">
        <v>1.1100000000000001</v>
      </c>
      <c r="BL88" s="26">
        <v>0</v>
      </c>
      <c r="BM88" s="26">
        <v>0.34</v>
      </c>
      <c r="BN88" s="26">
        <v>0</v>
      </c>
      <c r="BO88" s="26">
        <v>0</v>
      </c>
      <c r="BP88" s="26">
        <v>0</v>
      </c>
      <c r="BQ88" s="26">
        <v>0.08</v>
      </c>
      <c r="BR88" s="26">
        <v>0.12</v>
      </c>
      <c r="BS88" s="26">
        <v>0.92</v>
      </c>
      <c r="BT88" s="26">
        <v>0</v>
      </c>
      <c r="BU88" s="26">
        <v>0</v>
      </c>
      <c r="BV88" s="26">
        <v>0.09</v>
      </c>
      <c r="BW88" s="26">
        <v>0.01</v>
      </c>
      <c r="BX88" s="26">
        <v>0</v>
      </c>
      <c r="BY88" s="26">
        <v>0</v>
      </c>
      <c r="BZ88" s="26">
        <v>0</v>
      </c>
      <c r="CA88" s="26">
        <v>0</v>
      </c>
      <c r="CB88" s="26">
        <v>285.25</v>
      </c>
      <c r="CD88" s="26">
        <v>308.33999999999997</v>
      </c>
      <c r="CF88" s="26">
        <v>0</v>
      </c>
      <c r="CG88" s="26">
        <v>0</v>
      </c>
      <c r="CH88" s="26">
        <v>0</v>
      </c>
      <c r="CI88" s="26">
        <v>0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0.5</v>
      </c>
    </row>
    <row r="89" spans="1:94" s="26" customFormat="1" ht="31.5" x14ac:dyDescent="0.25">
      <c r="A89" s="26" t="str">
        <f>"5/9"</f>
        <v>5/9</v>
      </c>
      <c r="B89" s="27" t="s">
        <v>132</v>
      </c>
      <c r="C89" s="26" t="str">
        <f>"90"</f>
        <v>90</v>
      </c>
      <c r="D89" s="26">
        <v>11.26</v>
      </c>
      <c r="E89" s="26">
        <v>9.67</v>
      </c>
      <c r="F89" s="26">
        <v>18.68</v>
      </c>
      <c r="G89" s="26">
        <v>1.5</v>
      </c>
      <c r="H89" s="26">
        <v>10.7</v>
      </c>
      <c r="I89" s="26">
        <v>256.08390300000002</v>
      </c>
      <c r="J89" s="26">
        <v>8.5500000000000007</v>
      </c>
      <c r="K89" s="26">
        <v>1.17</v>
      </c>
      <c r="L89" s="26">
        <v>0</v>
      </c>
      <c r="M89" s="26">
        <v>0</v>
      </c>
      <c r="N89" s="26">
        <v>1.27</v>
      </c>
      <c r="O89" s="26">
        <v>9.14</v>
      </c>
      <c r="P89" s="26">
        <v>0.28999999999999998</v>
      </c>
      <c r="Q89" s="26">
        <v>0</v>
      </c>
      <c r="R89" s="26">
        <v>0</v>
      </c>
      <c r="S89" s="26">
        <v>0.02</v>
      </c>
      <c r="T89" s="26">
        <v>1.46</v>
      </c>
      <c r="U89" s="26">
        <v>190.68</v>
      </c>
      <c r="V89" s="26">
        <v>198.41</v>
      </c>
      <c r="W89" s="26">
        <v>31.35</v>
      </c>
      <c r="X89" s="26">
        <v>19.25</v>
      </c>
      <c r="Y89" s="26">
        <v>116.52</v>
      </c>
      <c r="Z89" s="26">
        <v>1.22</v>
      </c>
      <c r="AA89" s="26">
        <v>3.6</v>
      </c>
      <c r="AB89" s="26">
        <v>2.25</v>
      </c>
      <c r="AC89" s="26">
        <v>4.95</v>
      </c>
      <c r="AD89" s="26">
        <v>1.18</v>
      </c>
      <c r="AE89" s="26">
        <v>0.33</v>
      </c>
      <c r="AF89" s="26">
        <v>0.12</v>
      </c>
      <c r="AG89" s="26">
        <v>1.69</v>
      </c>
      <c r="AH89" s="26">
        <v>4.3099999999999996</v>
      </c>
      <c r="AI89" s="26">
        <v>0.06</v>
      </c>
      <c r="AJ89" s="26">
        <v>0</v>
      </c>
      <c r="AK89" s="26">
        <v>594.16999999999996</v>
      </c>
      <c r="AL89" s="26">
        <v>515.20000000000005</v>
      </c>
      <c r="AM89" s="26">
        <v>858.91</v>
      </c>
      <c r="AN89" s="26">
        <v>870.54</v>
      </c>
      <c r="AO89" s="26">
        <v>255.69</v>
      </c>
      <c r="AP89" s="26">
        <v>488.65</v>
      </c>
      <c r="AQ89" s="26">
        <v>147.22999999999999</v>
      </c>
      <c r="AR89" s="26">
        <v>481.35</v>
      </c>
      <c r="AS89" s="26">
        <v>541.32000000000005</v>
      </c>
      <c r="AT89" s="26">
        <v>626.94000000000005</v>
      </c>
      <c r="AU89" s="26">
        <v>895.13</v>
      </c>
      <c r="AV89" s="26">
        <v>395.51</v>
      </c>
      <c r="AW89" s="26">
        <v>495.51</v>
      </c>
      <c r="AX89" s="26">
        <v>1879.12</v>
      </c>
      <c r="AY89" s="26">
        <v>107.56</v>
      </c>
      <c r="AZ89" s="26">
        <v>563.91999999999996</v>
      </c>
      <c r="BA89" s="26">
        <v>455.55</v>
      </c>
      <c r="BB89" s="26">
        <v>411.26</v>
      </c>
      <c r="BC89" s="26">
        <v>155.51</v>
      </c>
      <c r="BD89" s="26">
        <v>0</v>
      </c>
      <c r="BE89" s="26">
        <v>0</v>
      </c>
      <c r="BF89" s="26">
        <v>0</v>
      </c>
      <c r="BG89" s="26">
        <v>0</v>
      </c>
      <c r="BH89" s="26">
        <v>0</v>
      </c>
      <c r="BI89" s="26">
        <v>0</v>
      </c>
      <c r="BJ89" s="26">
        <v>0</v>
      </c>
      <c r="BK89" s="26">
        <v>0.1</v>
      </c>
      <c r="BL89" s="26">
        <v>0</v>
      </c>
      <c r="BM89" s="26">
        <v>0.06</v>
      </c>
      <c r="BN89" s="26">
        <v>0</v>
      </c>
      <c r="BO89" s="26">
        <v>0.01</v>
      </c>
      <c r="BP89" s="26">
        <v>0</v>
      </c>
      <c r="BQ89" s="26">
        <v>0</v>
      </c>
      <c r="BR89" s="26">
        <v>0</v>
      </c>
      <c r="BS89" s="26">
        <v>0.33</v>
      </c>
      <c r="BT89" s="26">
        <v>0</v>
      </c>
      <c r="BU89" s="26">
        <v>0</v>
      </c>
      <c r="BV89" s="26">
        <v>0.86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59.77</v>
      </c>
      <c r="CD89" s="26">
        <v>3.98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0.45</v>
      </c>
    </row>
    <row r="90" spans="1:94" s="26" customFormat="1" x14ac:dyDescent="0.25">
      <c r="A90" s="26" t="str">
        <f>"11/3"</f>
        <v>11/3</v>
      </c>
      <c r="B90" s="27" t="s">
        <v>133</v>
      </c>
      <c r="C90" s="26" t="str">
        <f>"150"</f>
        <v>150</v>
      </c>
      <c r="D90" s="26">
        <v>3.5</v>
      </c>
      <c r="E90" s="26">
        <v>0</v>
      </c>
      <c r="F90" s="26">
        <v>2.85</v>
      </c>
      <c r="G90" s="26">
        <v>3.24</v>
      </c>
      <c r="H90" s="26">
        <v>17.350000000000001</v>
      </c>
      <c r="I90" s="26">
        <v>101.11583900000009</v>
      </c>
      <c r="J90" s="26">
        <v>0.38</v>
      </c>
      <c r="K90" s="26">
        <v>1.95</v>
      </c>
      <c r="L90" s="26">
        <v>0</v>
      </c>
      <c r="M90" s="26">
        <v>0</v>
      </c>
      <c r="N90" s="26">
        <v>11.52</v>
      </c>
      <c r="O90" s="26">
        <v>2.04</v>
      </c>
      <c r="P90" s="26">
        <v>3.79</v>
      </c>
      <c r="Q90" s="26">
        <v>0</v>
      </c>
      <c r="R90" s="26">
        <v>0</v>
      </c>
      <c r="S90" s="26">
        <v>0.57999999999999996</v>
      </c>
      <c r="T90" s="26">
        <v>1.83</v>
      </c>
      <c r="U90" s="26">
        <v>170.93</v>
      </c>
      <c r="V90" s="26">
        <v>493.93</v>
      </c>
      <c r="W90" s="26">
        <v>79.87</v>
      </c>
      <c r="X90" s="26">
        <v>30.33</v>
      </c>
      <c r="Y90" s="26">
        <v>60.61</v>
      </c>
      <c r="Z90" s="26">
        <v>1.1000000000000001</v>
      </c>
      <c r="AA90" s="26">
        <v>0</v>
      </c>
      <c r="AB90" s="26">
        <v>1467.2</v>
      </c>
      <c r="AC90" s="26">
        <v>305.10000000000002</v>
      </c>
      <c r="AD90" s="26">
        <v>1.62</v>
      </c>
      <c r="AE90" s="26">
        <v>0.05</v>
      </c>
      <c r="AF90" s="26">
        <v>7.0000000000000007E-2</v>
      </c>
      <c r="AG90" s="26">
        <v>1.1200000000000001</v>
      </c>
      <c r="AH90" s="26">
        <v>1.84</v>
      </c>
      <c r="AI90" s="26">
        <v>31.3</v>
      </c>
      <c r="AJ90" s="26">
        <v>0</v>
      </c>
      <c r="AK90" s="26">
        <v>13.28</v>
      </c>
      <c r="AL90" s="26">
        <v>12.13</v>
      </c>
      <c r="AM90" s="26">
        <v>131.21</v>
      </c>
      <c r="AN90" s="26">
        <v>109.89</v>
      </c>
      <c r="AO90" s="26">
        <v>40.74</v>
      </c>
      <c r="AP90" s="26">
        <v>85.19</v>
      </c>
      <c r="AQ90" s="26">
        <v>19.93</v>
      </c>
      <c r="AR90" s="26">
        <v>107.96</v>
      </c>
      <c r="AS90" s="26">
        <v>129.54</v>
      </c>
      <c r="AT90" s="26">
        <v>152.91</v>
      </c>
      <c r="AU90" s="26">
        <v>303.48</v>
      </c>
      <c r="AV90" s="26">
        <v>52.38</v>
      </c>
      <c r="AW90" s="26">
        <v>89.07</v>
      </c>
      <c r="AX90" s="26">
        <v>559.46</v>
      </c>
      <c r="AY90" s="26">
        <v>0</v>
      </c>
      <c r="AZ90" s="26">
        <v>125.87</v>
      </c>
      <c r="BA90" s="26">
        <v>113.04</v>
      </c>
      <c r="BB90" s="26">
        <v>89.49</v>
      </c>
      <c r="BC90" s="26">
        <v>39.29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0.17</v>
      </c>
      <c r="BL90" s="26">
        <v>0</v>
      </c>
      <c r="BM90" s="26">
        <v>0.11</v>
      </c>
      <c r="BN90" s="26">
        <v>0.01</v>
      </c>
      <c r="BO90" s="26">
        <v>0.02</v>
      </c>
      <c r="BP90" s="26">
        <v>0</v>
      </c>
      <c r="BQ90" s="26">
        <v>0</v>
      </c>
      <c r="BR90" s="26">
        <v>0</v>
      </c>
      <c r="BS90" s="26">
        <v>0.63</v>
      </c>
      <c r="BT90" s="26">
        <v>0</v>
      </c>
      <c r="BU90" s="26">
        <v>0</v>
      </c>
      <c r="BV90" s="26">
        <v>1.79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210.91</v>
      </c>
      <c r="CD90" s="26">
        <v>244.53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3</v>
      </c>
      <c r="CP90" s="26">
        <v>0.38</v>
      </c>
    </row>
    <row r="91" spans="1:94" s="26" customFormat="1" x14ac:dyDescent="0.25">
      <c r="A91" s="26" t="str">
        <f>"37/10"</f>
        <v>37/10</v>
      </c>
      <c r="B91" s="27" t="s">
        <v>134</v>
      </c>
      <c r="C91" s="26" t="str">
        <f>"200"</f>
        <v>200</v>
      </c>
      <c r="D91" s="26">
        <v>0.24</v>
      </c>
      <c r="E91" s="26">
        <v>0</v>
      </c>
      <c r="F91" s="26">
        <v>0.1</v>
      </c>
      <c r="G91" s="26">
        <v>0.1</v>
      </c>
      <c r="H91" s="26">
        <v>14.6</v>
      </c>
      <c r="I91" s="26">
        <v>55.735010000000003</v>
      </c>
      <c r="J91" s="26">
        <v>0.02</v>
      </c>
      <c r="K91" s="26">
        <v>0</v>
      </c>
      <c r="L91" s="26">
        <v>0</v>
      </c>
      <c r="M91" s="26">
        <v>0</v>
      </c>
      <c r="N91" s="26">
        <v>12.63</v>
      </c>
      <c r="O91" s="26">
        <v>0.43</v>
      </c>
      <c r="P91" s="26">
        <v>1.54</v>
      </c>
      <c r="Q91" s="26">
        <v>0</v>
      </c>
      <c r="R91" s="26">
        <v>0</v>
      </c>
      <c r="S91" s="26">
        <v>0.35</v>
      </c>
      <c r="T91" s="26">
        <v>0.34</v>
      </c>
      <c r="U91" s="26">
        <v>0.84</v>
      </c>
      <c r="V91" s="26">
        <v>3.71</v>
      </c>
      <c r="W91" s="26">
        <v>4.37</v>
      </c>
      <c r="X91" s="26">
        <v>1.1399999999999999</v>
      </c>
      <c r="Y91" s="26">
        <v>1.1200000000000001</v>
      </c>
      <c r="Z91" s="26">
        <v>0.22</v>
      </c>
      <c r="AA91" s="26">
        <v>0</v>
      </c>
      <c r="AB91" s="26">
        <v>351</v>
      </c>
      <c r="AC91" s="26">
        <v>65.099999999999994</v>
      </c>
      <c r="AD91" s="26">
        <v>0.26</v>
      </c>
      <c r="AE91" s="26">
        <v>0.01</v>
      </c>
      <c r="AF91" s="26">
        <v>0.02</v>
      </c>
      <c r="AG91" s="26">
        <v>0.08</v>
      </c>
      <c r="AH91" s="26">
        <v>0.11</v>
      </c>
      <c r="AI91" s="26">
        <v>39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239.01</v>
      </c>
      <c r="CD91" s="26">
        <v>58.5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10</v>
      </c>
      <c r="CP91" s="26">
        <v>0</v>
      </c>
    </row>
    <row r="92" spans="1:94" s="26" customFormat="1" x14ac:dyDescent="0.25">
      <c r="A92" s="26" t="str">
        <f>"-"</f>
        <v>-</v>
      </c>
      <c r="B92" s="27" t="s">
        <v>97</v>
      </c>
      <c r="C92" s="26" t="str">
        <f>"31"</f>
        <v>31</v>
      </c>
      <c r="D92" s="26">
        <v>2.0499999999999998</v>
      </c>
      <c r="E92" s="26">
        <v>0</v>
      </c>
      <c r="F92" s="26">
        <v>0.37</v>
      </c>
      <c r="G92" s="26">
        <v>0.37</v>
      </c>
      <c r="H92" s="26">
        <v>12.93</v>
      </c>
      <c r="I92" s="26">
        <v>59.947799999999994</v>
      </c>
      <c r="J92" s="26">
        <v>0.06</v>
      </c>
      <c r="K92" s="26">
        <v>0</v>
      </c>
      <c r="L92" s="26">
        <v>0</v>
      </c>
      <c r="M92" s="26">
        <v>0</v>
      </c>
      <c r="N92" s="26">
        <v>0.37</v>
      </c>
      <c r="O92" s="26">
        <v>9.98</v>
      </c>
      <c r="P92" s="26">
        <v>2.57</v>
      </c>
      <c r="Q92" s="26">
        <v>0</v>
      </c>
      <c r="R92" s="26">
        <v>0</v>
      </c>
      <c r="S92" s="26">
        <v>0.31</v>
      </c>
      <c r="T92" s="26">
        <v>0.78</v>
      </c>
      <c r="U92" s="26">
        <v>189.1</v>
      </c>
      <c r="V92" s="26">
        <v>75.95</v>
      </c>
      <c r="W92" s="26">
        <v>10.85</v>
      </c>
      <c r="X92" s="26">
        <v>14.57</v>
      </c>
      <c r="Y92" s="26">
        <v>48.98</v>
      </c>
      <c r="Z92" s="26">
        <v>1.21</v>
      </c>
      <c r="AA92" s="26">
        <v>0</v>
      </c>
      <c r="AB92" s="26">
        <v>1.55</v>
      </c>
      <c r="AC92" s="26">
        <v>0.31</v>
      </c>
      <c r="AD92" s="26">
        <v>0.43</v>
      </c>
      <c r="AE92" s="26">
        <v>0.06</v>
      </c>
      <c r="AF92" s="26">
        <v>0.02</v>
      </c>
      <c r="AG92" s="26">
        <v>0.22</v>
      </c>
      <c r="AH92" s="26">
        <v>0.62</v>
      </c>
      <c r="AI92" s="26">
        <v>0</v>
      </c>
      <c r="AJ92" s="26">
        <v>0</v>
      </c>
      <c r="AK92" s="26">
        <v>0</v>
      </c>
      <c r="AL92" s="26">
        <v>0</v>
      </c>
      <c r="AM92" s="26">
        <v>132.37</v>
      </c>
      <c r="AN92" s="26">
        <v>69.13</v>
      </c>
      <c r="AO92" s="26">
        <v>28.83</v>
      </c>
      <c r="AP92" s="26">
        <v>61.38</v>
      </c>
      <c r="AQ92" s="26">
        <v>24.8</v>
      </c>
      <c r="AR92" s="26">
        <v>115.01</v>
      </c>
      <c r="AS92" s="26">
        <v>92.07</v>
      </c>
      <c r="AT92" s="26">
        <v>90.21</v>
      </c>
      <c r="AU92" s="26">
        <v>143.84</v>
      </c>
      <c r="AV92" s="26">
        <v>38.44</v>
      </c>
      <c r="AW92" s="26">
        <v>96.1</v>
      </c>
      <c r="AX92" s="26">
        <v>473.99</v>
      </c>
      <c r="AY92" s="26">
        <v>0</v>
      </c>
      <c r="AZ92" s="26">
        <v>163.06</v>
      </c>
      <c r="BA92" s="26">
        <v>90.21</v>
      </c>
      <c r="BB92" s="26">
        <v>55.8</v>
      </c>
      <c r="BC92" s="26">
        <v>40.299999999999997</v>
      </c>
      <c r="BD92" s="26">
        <v>0</v>
      </c>
      <c r="BE92" s="26">
        <v>0</v>
      </c>
      <c r="BF92" s="26">
        <v>0</v>
      </c>
      <c r="BG92" s="26">
        <v>0</v>
      </c>
      <c r="BH92" s="26">
        <v>0</v>
      </c>
      <c r="BI92" s="26">
        <v>0</v>
      </c>
      <c r="BJ92" s="26">
        <v>0</v>
      </c>
      <c r="BK92" s="26">
        <v>0.04</v>
      </c>
      <c r="BL92" s="26">
        <v>0</v>
      </c>
      <c r="BM92" s="26">
        <v>0</v>
      </c>
      <c r="BN92" s="26">
        <v>0.01</v>
      </c>
      <c r="BO92" s="26">
        <v>0</v>
      </c>
      <c r="BP92" s="26">
        <v>0</v>
      </c>
      <c r="BQ92" s="26">
        <v>0</v>
      </c>
      <c r="BR92" s="26">
        <v>0</v>
      </c>
      <c r="BS92" s="26">
        <v>0.03</v>
      </c>
      <c r="BT92" s="26">
        <v>0</v>
      </c>
      <c r="BU92" s="26">
        <v>0</v>
      </c>
      <c r="BV92" s="26">
        <v>0.15</v>
      </c>
      <c r="BW92" s="26">
        <v>0.02</v>
      </c>
      <c r="BX92" s="26">
        <v>0</v>
      </c>
      <c r="BY92" s="26">
        <v>0</v>
      </c>
      <c r="BZ92" s="26">
        <v>0</v>
      </c>
      <c r="CA92" s="26">
        <v>0</v>
      </c>
      <c r="CB92" s="26">
        <v>14.57</v>
      </c>
      <c r="CD92" s="26">
        <v>0.26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</row>
    <row r="93" spans="1:94" s="26" customFormat="1" x14ac:dyDescent="0.25">
      <c r="A93" s="26" t="str">
        <f>"-"</f>
        <v>-</v>
      </c>
      <c r="B93" s="27" t="s">
        <v>98</v>
      </c>
      <c r="C93" s="26" t="str">
        <f>"31"</f>
        <v>31</v>
      </c>
      <c r="D93" s="26">
        <v>2.0499999999999998</v>
      </c>
      <c r="E93" s="26">
        <v>0</v>
      </c>
      <c r="F93" s="26">
        <v>0.2</v>
      </c>
      <c r="G93" s="26">
        <v>0.2</v>
      </c>
      <c r="H93" s="26">
        <v>14.54</v>
      </c>
      <c r="I93" s="26">
        <v>69.409309999999991</v>
      </c>
      <c r="J93" s="26">
        <v>0</v>
      </c>
      <c r="K93" s="26">
        <v>0</v>
      </c>
      <c r="L93" s="26">
        <v>0</v>
      </c>
      <c r="M93" s="26">
        <v>0</v>
      </c>
      <c r="N93" s="26">
        <v>0.34</v>
      </c>
      <c r="O93" s="26">
        <v>14.14</v>
      </c>
      <c r="P93" s="26">
        <v>0.06</v>
      </c>
      <c r="Q93" s="26">
        <v>0</v>
      </c>
      <c r="R93" s="26">
        <v>0</v>
      </c>
      <c r="S93" s="26">
        <v>0</v>
      </c>
      <c r="T93" s="26">
        <v>0.56000000000000005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  <c r="AF93" s="26">
        <v>0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26">
        <v>157.77000000000001</v>
      </c>
      <c r="AN93" s="26">
        <v>52.32</v>
      </c>
      <c r="AO93" s="26">
        <v>31.02</v>
      </c>
      <c r="AP93" s="26">
        <v>62.03</v>
      </c>
      <c r="AQ93" s="26">
        <v>23.46</v>
      </c>
      <c r="AR93" s="26">
        <v>112.2</v>
      </c>
      <c r="AS93" s="26">
        <v>69.58</v>
      </c>
      <c r="AT93" s="26">
        <v>97.09</v>
      </c>
      <c r="AU93" s="26">
        <v>80.099999999999994</v>
      </c>
      <c r="AV93" s="26">
        <v>42.07</v>
      </c>
      <c r="AW93" s="26">
        <v>74.44</v>
      </c>
      <c r="AX93" s="26">
        <v>622.47</v>
      </c>
      <c r="AY93" s="26">
        <v>0</v>
      </c>
      <c r="AZ93" s="26">
        <v>202.81</v>
      </c>
      <c r="BA93" s="26">
        <v>88.19</v>
      </c>
      <c r="BB93" s="26">
        <v>58.52</v>
      </c>
      <c r="BC93" s="26">
        <v>46.39</v>
      </c>
      <c r="BD93" s="26">
        <v>0</v>
      </c>
      <c r="BE93" s="26">
        <v>0</v>
      </c>
      <c r="BF93" s="26">
        <v>0</v>
      </c>
      <c r="BG93" s="26">
        <v>0</v>
      </c>
      <c r="BH93" s="26">
        <v>0</v>
      </c>
      <c r="BI93" s="26">
        <v>0</v>
      </c>
      <c r="BJ93" s="26">
        <v>0</v>
      </c>
      <c r="BK93" s="26">
        <v>0.02</v>
      </c>
      <c r="BL93" s="26">
        <v>0</v>
      </c>
      <c r="BM93" s="26">
        <v>0</v>
      </c>
      <c r="BN93" s="26">
        <v>0</v>
      </c>
      <c r="BO93" s="26">
        <v>0</v>
      </c>
      <c r="BP93" s="26">
        <v>0</v>
      </c>
      <c r="BQ93" s="26">
        <v>0</v>
      </c>
      <c r="BR93" s="26">
        <v>0</v>
      </c>
      <c r="BS93" s="26">
        <v>0.02</v>
      </c>
      <c r="BT93" s="26">
        <v>0</v>
      </c>
      <c r="BU93" s="26">
        <v>0</v>
      </c>
      <c r="BV93" s="26">
        <v>0.09</v>
      </c>
      <c r="BW93" s="26">
        <v>0</v>
      </c>
      <c r="BX93" s="26">
        <v>0</v>
      </c>
      <c r="BY93" s="26">
        <v>0</v>
      </c>
      <c r="BZ93" s="26">
        <v>0</v>
      </c>
      <c r="CA93" s="26">
        <v>0</v>
      </c>
      <c r="CB93" s="26">
        <v>12.12</v>
      </c>
      <c r="CD93" s="26">
        <v>0</v>
      </c>
      <c r="CF93" s="26">
        <v>0</v>
      </c>
      <c r="CG93" s="26">
        <v>0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</row>
    <row r="94" spans="1:94" s="24" customFormat="1" x14ac:dyDescent="0.25">
      <c r="A94" s="24" t="str">
        <f>"40/2"</f>
        <v>40/2</v>
      </c>
      <c r="B94" s="25" t="s">
        <v>135</v>
      </c>
      <c r="C94" s="24" t="str">
        <f>"30"</f>
        <v>30</v>
      </c>
      <c r="D94" s="24">
        <v>2.57</v>
      </c>
      <c r="E94" s="24">
        <v>0</v>
      </c>
      <c r="F94" s="24">
        <v>0.25</v>
      </c>
      <c r="G94" s="24">
        <v>0.28999999999999998</v>
      </c>
      <c r="H94" s="24">
        <v>16.97</v>
      </c>
      <c r="I94" s="24">
        <v>80.61051599999999</v>
      </c>
      <c r="J94" s="24">
        <v>7.0000000000000007E-2</v>
      </c>
      <c r="K94" s="24">
        <v>0</v>
      </c>
      <c r="L94" s="24">
        <v>0</v>
      </c>
      <c r="M94" s="24">
        <v>0</v>
      </c>
      <c r="N94" s="24">
        <v>0.23</v>
      </c>
      <c r="O94" s="24">
        <v>15.89</v>
      </c>
      <c r="P94" s="24">
        <v>0.85</v>
      </c>
      <c r="Q94" s="24">
        <v>0</v>
      </c>
      <c r="R94" s="24">
        <v>0</v>
      </c>
      <c r="S94" s="24">
        <v>0.11</v>
      </c>
      <c r="T94" s="24">
        <v>0.61</v>
      </c>
      <c r="U94" s="24">
        <v>179.64</v>
      </c>
      <c r="V94" s="24">
        <v>29.46</v>
      </c>
      <c r="W94" s="24">
        <v>6.34</v>
      </c>
      <c r="X94" s="24">
        <v>4.38</v>
      </c>
      <c r="Y94" s="24">
        <v>20.36</v>
      </c>
      <c r="Z94" s="24">
        <v>0.34</v>
      </c>
      <c r="AA94" s="24">
        <v>0</v>
      </c>
      <c r="AB94" s="24">
        <v>0</v>
      </c>
      <c r="AC94" s="24">
        <v>0</v>
      </c>
      <c r="AD94" s="24">
        <v>0.4</v>
      </c>
      <c r="AE94" s="24">
        <v>0.03</v>
      </c>
      <c r="AF94" s="24">
        <v>0.01</v>
      </c>
      <c r="AG94" s="24">
        <v>0.26</v>
      </c>
      <c r="AH94" s="24">
        <v>0.79</v>
      </c>
      <c r="AI94" s="24">
        <v>0</v>
      </c>
      <c r="AJ94" s="24">
        <v>0</v>
      </c>
      <c r="AK94" s="24">
        <v>0</v>
      </c>
      <c r="AL94" s="24">
        <v>0</v>
      </c>
      <c r="AM94" s="24">
        <v>201.01</v>
      </c>
      <c r="AN94" s="24">
        <v>63.96</v>
      </c>
      <c r="AO94" s="24">
        <v>38.58</v>
      </c>
      <c r="AP94" s="24">
        <v>78.17</v>
      </c>
      <c r="AQ94" s="24">
        <v>25.04</v>
      </c>
      <c r="AR94" s="24">
        <v>124.53</v>
      </c>
      <c r="AS94" s="24">
        <v>82.23</v>
      </c>
      <c r="AT94" s="24">
        <v>99.83</v>
      </c>
      <c r="AU94" s="24">
        <v>85.28</v>
      </c>
      <c r="AV94" s="24">
        <v>50.08</v>
      </c>
      <c r="AW94" s="24">
        <v>87.31</v>
      </c>
      <c r="AX94" s="24">
        <v>762.75</v>
      </c>
      <c r="AY94" s="24">
        <v>0</v>
      </c>
      <c r="AZ94" s="24">
        <v>239.93</v>
      </c>
      <c r="BA94" s="24">
        <v>124.53</v>
      </c>
      <c r="BB94" s="24">
        <v>63.28</v>
      </c>
      <c r="BC94" s="24">
        <v>49.74</v>
      </c>
      <c r="BD94" s="24">
        <v>0</v>
      </c>
      <c r="BE94" s="24">
        <v>0</v>
      </c>
      <c r="BF94" s="24">
        <v>0</v>
      </c>
      <c r="BG94" s="24">
        <v>0</v>
      </c>
      <c r="BH94" s="24">
        <v>0</v>
      </c>
      <c r="BI94" s="24">
        <v>0.03</v>
      </c>
      <c r="BJ94" s="24">
        <v>0</v>
      </c>
      <c r="BK94" s="24">
        <v>0</v>
      </c>
      <c r="BL94" s="24">
        <v>0</v>
      </c>
      <c r="BM94" s="24">
        <v>0</v>
      </c>
      <c r="BN94" s="24">
        <v>0.03</v>
      </c>
      <c r="BO94" s="24">
        <v>0</v>
      </c>
      <c r="BP94" s="24">
        <v>0</v>
      </c>
      <c r="BQ94" s="24">
        <v>0</v>
      </c>
      <c r="BR94" s="24">
        <v>0</v>
      </c>
      <c r="BS94" s="24">
        <v>0.03</v>
      </c>
      <c r="BT94" s="24">
        <v>0</v>
      </c>
      <c r="BU94" s="24">
        <v>0</v>
      </c>
      <c r="BV94" s="24">
        <v>0.13</v>
      </c>
      <c r="BW94" s="24">
        <v>0.01</v>
      </c>
      <c r="BX94" s="24">
        <v>0</v>
      </c>
      <c r="BY94" s="24">
        <v>0</v>
      </c>
      <c r="BZ94" s="24">
        <v>0</v>
      </c>
      <c r="CA94" s="24">
        <v>0</v>
      </c>
      <c r="CB94" s="24">
        <v>13.61</v>
      </c>
      <c r="CD94" s="24">
        <v>0</v>
      </c>
      <c r="CF94" s="24">
        <v>0</v>
      </c>
      <c r="CG94" s="24">
        <v>0</v>
      </c>
      <c r="CH94" s="24">
        <v>0</v>
      </c>
      <c r="CI94" s="24">
        <v>0</v>
      </c>
      <c r="CJ94" s="24">
        <v>0</v>
      </c>
      <c r="CK94" s="24">
        <v>0</v>
      </c>
      <c r="CL94" s="24">
        <v>0</v>
      </c>
      <c r="CM94" s="24">
        <v>0</v>
      </c>
      <c r="CN94" s="24">
        <v>0</v>
      </c>
      <c r="CO94" s="24">
        <v>0</v>
      </c>
      <c r="CP94" s="24">
        <v>0</v>
      </c>
    </row>
    <row r="95" spans="1:94" s="28" customFormat="1" x14ac:dyDescent="0.25">
      <c r="B95" s="29" t="s">
        <v>99</v>
      </c>
      <c r="C95" s="28">
        <v>842</v>
      </c>
      <c r="D95" s="28">
        <v>25.52</v>
      </c>
      <c r="E95" s="28">
        <v>10.77</v>
      </c>
      <c r="F95" s="28">
        <v>27.54</v>
      </c>
      <c r="G95" s="28">
        <v>6.06</v>
      </c>
      <c r="H95" s="28">
        <v>104.56</v>
      </c>
      <c r="I95" s="28">
        <v>749.26</v>
      </c>
      <c r="J95" s="28">
        <v>12.22</v>
      </c>
      <c r="K95" s="28">
        <v>3.23</v>
      </c>
      <c r="L95" s="28">
        <v>0</v>
      </c>
      <c r="M95" s="28">
        <v>0</v>
      </c>
      <c r="N95" s="28">
        <v>33.71</v>
      </c>
      <c r="O95" s="28">
        <v>58.74</v>
      </c>
      <c r="P95" s="28">
        <v>12.1</v>
      </c>
      <c r="Q95" s="28">
        <v>0</v>
      </c>
      <c r="R95" s="28">
        <v>0</v>
      </c>
      <c r="S95" s="28">
        <v>2.0499999999999998</v>
      </c>
      <c r="T95" s="28">
        <v>7.68</v>
      </c>
      <c r="U95" s="28">
        <v>1004.68</v>
      </c>
      <c r="V95" s="28">
        <v>1281.4100000000001</v>
      </c>
      <c r="W95" s="28">
        <v>209.81</v>
      </c>
      <c r="X95" s="28">
        <v>104.98</v>
      </c>
      <c r="Y95" s="28">
        <v>339.63</v>
      </c>
      <c r="Z95" s="28">
        <v>5.33</v>
      </c>
      <c r="AA95" s="28">
        <v>31.1</v>
      </c>
      <c r="AB95" s="28">
        <v>3977.43</v>
      </c>
      <c r="AC95" s="28">
        <v>794.79</v>
      </c>
      <c r="AD95" s="28">
        <v>4.57</v>
      </c>
      <c r="AE95" s="28">
        <v>0.57999999999999996</v>
      </c>
      <c r="AF95" s="28">
        <v>0.36</v>
      </c>
      <c r="AG95" s="28">
        <v>4.34</v>
      </c>
      <c r="AH95" s="28">
        <v>9.5299999999999994</v>
      </c>
      <c r="AI95" s="28">
        <v>91.95</v>
      </c>
      <c r="AJ95" s="28">
        <v>0</v>
      </c>
      <c r="AK95" s="28">
        <v>706.6</v>
      </c>
      <c r="AL95" s="28">
        <v>624.86</v>
      </c>
      <c r="AM95" s="28">
        <v>1710.94</v>
      </c>
      <c r="AN95" s="28">
        <v>1349.99</v>
      </c>
      <c r="AO95" s="28">
        <v>446.74</v>
      </c>
      <c r="AP95" s="28">
        <v>902.19</v>
      </c>
      <c r="AQ95" s="28">
        <v>280.82</v>
      </c>
      <c r="AR95" s="28">
        <v>1079.6500000000001</v>
      </c>
      <c r="AS95" s="28">
        <v>1002.89</v>
      </c>
      <c r="AT95" s="28">
        <v>1209.77</v>
      </c>
      <c r="AU95" s="28">
        <v>1746.51</v>
      </c>
      <c r="AV95" s="28">
        <v>619.46</v>
      </c>
      <c r="AW95" s="28">
        <v>918.55</v>
      </c>
      <c r="AX95" s="28">
        <v>4946.32</v>
      </c>
      <c r="AY95" s="28">
        <v>107.56</v>
      </c>
      <c r="AZ95" s="28">
        <v>1401.73</v>
      </c>
      <c r="BA95" s="28">
        <v>960.29</v>
      </c>
      <c r="BB95" s="28">
        <v>808.75</v>
      </c>
      <c r="BC95" s="28">
        <v>366.84</v>
      </c>
      <c r="BD95" s="28">
        <v>0.13</v>
      </c>
      <c r="BE95" s="28">
        <v>0.06</v>
      </c>
      <c r="BF95" s="28">
        <v>0.03</v>
      </c>
      <c r="BG95" s="28">
        <v>7.0000000000000007E-2</v>
      </c>
      <c r="BH95" s="28">
        <v>0.08</v>
      </c>
      <c r="BI95" s="28">
        <v>0.42</v>
      </c>
      <c r="BJ95" s="28">
        <v>0</v>
      </c>
      <c r="BK95" s="28">
        <v>1.45</v>
      </c>
      <c r="BL95" s="28">
        <v>0</v>
      </c>
      <c r="BM95" s="28">
        <v>0.51</v>
      </c>
      <c r="BN95" s="28">
        <v>0.05</v>
      </c>
      <c r="BO95" s="28">
        <v>0.03</v>
      </c>
      <c r="BP95" s="28">
        <v>0</v>
      </c>
      <c r="BQ95" s="28">
        <v>0.08</v>
      </c>
      <c r="BR95" s="28">
        <v>0.13</v>
      </c>
      <c r="BS95" s="28">
        <v>1.97</v>
      </c>
      <c r="BT95" s="28">
        <v>0</v>
      </c>
      <c r="BU95" s="28">
        <v>0</v>
      </c>
      <c r="BV95" s="28">
        <v>3.1</v>
      </c>
      <c r="BW95" s="28">
        <v>0.05</v>
      </c>
      <c r="BX95" s="28">
        <v>0</v>
      </c>
      <c r="BY95" s="28">
        <v>0</v>
      </c>
      <c r="BZ95" s="28">
        <v>0</v>
      </c>
      <c r="CA95" s="28">
        <v>0</v>
      </c>
      <c r="CB95" s="28">
        <v>890.44</v>
      </c>
      <c r="CC95" s="28">
        <f>$I$95/$I$96*100</f>
        <v>100</v>
      </c>
      <c r="CD95" s="28">
        <v>694</v>
      </c>
      <c r="CF95" s="28">
        <v>0</v>
      </c>
      <c r="CG95" s="28">
        <v>0</v>
      </c>
      <c r="CH95" s="28">
        <v>0</v>
      </c>
      <c r="CI95" s="28">
        <v>0</v>
      </c>
      <c r="CJ95" s="28">
        <v>0</v>
      </c>
      <c r="CK95" s="28">
        <v>0</v>
      </c>
      <c r="CL95" s="28">
        <v>0</v>
      </c>
      <c r="CM95" s="28">
        <v>0</v>
      </c>
      <c r="CN95" s="28">
        <v>0</v>
      </c>
      <c r="CO95" s="28">
        <v>13</v>
      </c>
      <c r="CP95" s="28">
        <v>1.33</v>
      </c>
    </row>
    <row r="96" spans="1:94" s="28" customFormat="1" x14ac:dyDescent="0.25">
      <c r="B96" s="29" t="s">
        <v>100</v>
      </c>
      <c r="D96" s="28">
        <v>25.52</v>
      </c>
      <c r="E96" s="28">
        <v>10.77</v>
      </c>
      <c r="F96" s="28">
        <v>27.54</v>
      </c>
      <c r="G96" s="28">
        <v>6.06</v>
      </c>
      <c r="H96" s="28">
        <v>104.56</v>
      </c>
      <c r="I96" s="28">
        <v>749.26</v>
      </c>
      <c r="J96" s="28">
        <v>12.22</v>
      </c>
      <c r="K96" s="28">
        <v>3.23</v>
      </c>
      <c r="L96" s="28">
        <v>0</v>
      </c>
      <c r="M96" s="28">
        <v>0</v>
      </c>
      <c r="N96" s="28">
        <v>33.71</v>
      </c>
      <c r="O96" s="28">
        <v>58.74</v>
      </c>
      <c r="P96" s="28">
        <v>12.1</v>
      </c>
      <c r="Q96" s="28">
        <v>0</v>
      </c>
      <c r="R96" s="28">
        <v>0</v>
      </c>
      <c r="S96" s="28">
        <v>2.0499999999999998</v>
      </c>
      <c r="T96" s="28">
        <v>7.68</v>
      </c>
      <c r="U96" s="28">
        <v>1004.68</v>
      </c>
      <c r="V96" s="28">
        <v>1281.4100000000001</v>
      </c>
      <c r="W96" s="28">
        <v>209.81</v>
      </c>
      <c r="X96" s="28">
        <v>104.98</v>
      </c>
      <c r="Y96" s="28">
        <v>339.63</v>
      </c>
      <c r="Z96" s="28">
        <v>5.33</v>
      </c>
      <c r="AA96" s="28">
        <v>31.1</v>
      </c>
      <c r="AB96" s="28">
        <v>3977.43</v>
      </c>
      <c r="AC96" s="28">
        <v>794.79</v>
      </c>
      <c r="AD96" s="28">
        <v>4.57</v>
      </c>
      <c r="AE96" s="28">
        <v>0.57999999999999996</v>
      </c>
      <c r="AF96" s="28">
        <v>0.36</v>
      </c>
      <c r="AG96" s="28">
        <v>4.34</v>
      </c>
      <c r="AH96" s="28">
        <v>9.5299999999999994</v>
      </c>
      <c r="AI96" s="28">
        <v>91.95</v>
      </c>
      <c r="AJ96" s="28">
        <v>0</v>
      </c>
      <c r="AK96" s="28">
        <v>706.6</v>
      </c>
      <c r="AL96" s="28">
        <v>624.86</v>
      </c>
      <c r="AM96" s="28">
        <v>1710.94</v>
      </c>
      <c r="AN96" s="28">
        <v>1349.99</v>
      </c>
      <c r="AO96" s="28">
        <v>446.74</v>
      </c>
      <c r="AP96" s="28">
        <v>902.19</v>
      </c>
      <c r="AQ96" s="28">
        <v>280.82</v>
      </c>
      <c r="AR96" s="28">
        <v>1079.6500000000001</v>
      </c>
      <c r="AS96" s="28">
        <v>1002.89</v>
      </c>
      <c r="AT96" s="28">
        <v>1209.77</v>
      </c>
      <c r="AU96" s="28">
        <v>1746.51</v>
      </c>
      <c r="AV96" s="28">
        <v>619.46</v>
      </c>
      <c r="AW96" s="28">
        <v>918.55</v>
      </c>
      <c r="AX96" s="28">
        <v>4946.32</v>
      </c>
      <c r="AY96" s="28">
        <v>107.56</v>
      </c>
      <c r="AZ96" s="28">
        <v>1401.73</v>
      </c>
      <c r="BA96" s="28">
        <v>960.29</v>
      </c>
      <c r="BB96" s="28">
        <v>808.75</v>
      </c>
      <c r="BC96" s="28">
        <v>366.84</v>
      </c>
      <c r="BD96" s="28">
        <v>0.13</v>
      </c>
      <c r="BE96" s="28">
        <v>0.06</v>
      </c>
      <c r="BF96" s="28">
        <v>0.03</v>
      </c>
      <c r="BG96" s="28">
        <v>7.0000000000000007E-2</v>
      </c>
      <c r="BH96" s="28">
        <v>0.08</v>
      </c>
      <c r="BI96" s="28">
        <v>0.42</v>
      </c>
      <c r="BJ96" s="28">
        <v>0</v>
      </c>
      <c r="BK96" s="28">
        <v>1.45</v>
      </c>
      <c r="BL96" s="28">
        <v>0</v>
      </c>
      <c r="BM96" s="28">
        <v>0.51</v>
      </c>
      <c r="BN96" s="28">
        <v>0.05</v>
      </c>
      <c r="BO96" s="28">
        <v>0.03</v>
      </c>
      <c r="BP96" s="28">
        <v>0</v>
      </c>
      <c r="BQ96" s="28">
        <v>0.08</v>
      </c>
      <c r="BR96" s="28">
        <v>0.13</v>
      </c>
      <c r="BS96" s="28">
        <v>1.97</v>
      </c>
      <c r="BT96" s="28">
        <v>0</v>
      </c>
      <c r="BU96" s="28">
        <v>0</v>
      </c>
      <c r="BV96" s="28">
        <v>3.1</v>
      </c>
      <c r="BW96" s="28">
        <v>0.05</v>
      </c>
      <c r="BX96" s="28">
        <v>0</v>
      </c>
      <c r="BY96" s="28">
        <v>0</v>
      </c>
      <c r="BZ96" s="28">
        <v>0</v>
      </c>
      <c r="CA96" s="28">
        <v>0</v>
      </c>
      <c r="CB96" s="28">
        <v>890.44</v>
      </c>
      <c r="CD96" s="28">
        <v>694</v>
      </c>
      <c r="CF96" s="28">
        <v>0</v>
      </c>
      <c r="CG96" s="28">
        <v>0</v>
      </c>
      <c r="CH96" s="28">
        <v>0</v>
      </c>
      <c r="CI96" s="28">
        <v>0</v>
      </c>
      <c r="CJ96" s="28">
        <v>0</v>
      </c>
      <c r="CK96" s="28">
        <v>0</v>
      </c>
      <c r="CL96" s="28">
        <v>0</v>
      </c>
      <c r="CM96" s="28">
        <v>0</v>
      </c>
      <c r="CN96" s="28">
        <v>0</v>
      </c>
      <c r="CO96" s="28">
        <v>13</v>
      </c>
      <c r="CP96" s="28">
        <v>1.33</v>
      </c>
    </row>
    <row r="97" spans="1:94" x14ac:dyDescent="0.25">
      <c r="B97" s="23" t="s">
        <v>136</v>
      </c>
    </row>
    <row r="98" spans="1:94" x14ac:dyDescent="0.25">
      <c r="B98" s="23" t="s">
        <v>90</v>
      </c>
    </row>
    <row r="99" spans="1:94" s="26" customFormat="1" ht="47.25" x14ac:dyDescent="0.25">
      <c r="A99" s="26" t="str">
        <f>"36/1"</f>
        <v>36/1</v>
      </c>
      <c r="B99" s="27" t="s">
        <v>137</v>
      </c>
      <c r="C99" s="26" t="str">
        <f>"60"</f>
        <v>60</v>
      </c>
      <c r="D99" s="26">
        <v>0.67</v>
      </c>
      <c r="E99" s="26">
        <v>0</v>
      </c>
      <c r="F99" s="26">
        <v>3.61</v>
      </c>
      <c r="G99" s="26">
        <v>3.61</v>
      </c>
      <c r="H99" s="26">
        <v>7.21</v>
      </c>
      <c r="I99" s="26">
        <v>60.918222960000001</v>
      </c>
      <c r="J99" s="26">
        <v>0.46</v>
      </c>
      <c r="K99" s="26">
        <v>2.34</v>
      </c>
      <c r="L99" s="26">
        <v>0.46</v>
      </c>
      <c r="M99" s="26">
        <v>0</v>
      </c>
      <c r="N99" s="26">
        <v>5.88</v>
      </c>
      <c r="O99" s="26">
        <v>0.14000000000000001</v>
      </c>
      <c r="P99" s="26">
        <v>1.19</v>
      </c>
      <c r="Q99" s="26">
        <v>0</v>
      </c>
      <c r="R99" s="26">
        <v>0</v>
      </c>
      <c r="S99" s="26">
        <v>0.14000000000000001</v>
      </c>
      <c r="T99" s="26">
        <v>0.79</v>
      </c>
      <c r="U99" s="26">
        <v>131.49</v>
      </c>
      <c r="V99" s="26">
        <v>133.97999999999999</v>
      </c>
      <c r="W99" s="26">
        <v>17.5</v>
      </c>
      <c r="X99" s="26">
        <v>9.73</v>
      </c>
      <c r="Y99" s="26">
        <v>18.37</v>
      </c>
      <c r="Z99" s="26">
        <v>0.83</v>
      </c>
      <c r="AA99" s="26">
        <v>0</v>
      </c>
      <c r="AB99" s="26">
        <v>7.38</v>
      </c>
      <c r="AC99" s="26">
        <v>1.51</v>
      </c>
      <c r="AD99" s="26">
        <v>1.65</v>
      </c>
      <c r="AE99" s="26">
        <v>0.01</v>
      </c>
      <c r="AF99" s="26">
        <v>0.02</v>
      </c>
      <c r="AG99" s="26">
        <v>0.1</v>
      </c>
      <c r="AH99" s="26">
        <v>0.23</v>
      </c>
      <c r="AI99" s="26">
        <v>2.1</v>
      </c>
      <c r="AJ99" s="26">
        <v>0</v>
      </c>
      <c r="AK99" s="26">
        <v>0</v>
      </c>
      <c r="AL99" s="26">
        <v>0</v>
      </c>
      <c r="AM99" s="26">
        <v>29.85</v>
      </c>
      <c r="AN99" s="26">
        <v>40</v>
      </c>
      <c r="AO99" s="26">
        <v>8.58</v>
      </c>
      <c r="AP99" s="26">
        <v>23.12</v>
      </c>
      <c r="AQ99" s="26">
        <v>5.71</v>
      </c>
      <c r="AR99" s="26">
        <v>19.59</v>
      </c>
      <c r="AS99" s="26">
        <v>18.52</v>
      </c>
      <c r="AT99" s="26">
        <v>31.21</v>
      </c>
      <c r="AU99" s="26">
        <v>144.30000000000001</v>
      </c>
      <c r="AV99" s="26">
        <v>6.61</v>
      </c>
      <c r="AW99" s="26">
        <v>17.329999999999998</v>
      </c>
      <c r="AX99" s="26">
        <v>117.68</v>
      </c>
      <c r="AY99" s="26">
        <v>0</v>
      </c>
      <c r="AZ99" s="26">
        <v>20.9</v>
      </c>
      <c r="BA99" s="26">
        <v>27.84</v>
      </c>
      <c r="BB99" s="26">
        <v>21.27</v>
      </c>
      <c r="BC99" s="26">
        <v>6.78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0.22</v>
      </c>
      <c r="BL99" s="26">
        <v>0</v>
      </c>
      <c r="BM99" s="26">
        <v>0.14000000000000001</v>
      </c>
      <c r="BN99" s="26">
        <v>0.01</v>
      </c>
      <c r="BO99" s="26">
        <v>0.02</v>
      </c>
      <c r="BP99" s="26">
        <v>0</v>
      </c>
      <c r="BQ99" s="26">
        <v>0</v>
      </c>
      <c r="BR99" s="26">
        <v>0</v>
      </c>
      <c r="BS99" s="26">
        <v>0.84</v>
      </c>
      <c r="BT99" s="26">
        <v>0</v>
      </c>
      <c r="BU99" s="26">
        <v>0</v>
      </c>
      <c r="BV99" s="26">
        <v>2.08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48.81</v>
      </c>
      <c r="CD99" s="26">
        <v>1.23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1.8</v>
      </c>
      <c r="CP99" s="26">
        <v>0.3</v>
      </c>
    </row>
    <row r="100" spans="1:94" s="26" customFormat="1" ht="31.5" x14ac:dyDescent="0.25">
      <c r="A100" s="26" t="str">
        <f>"6/2"</f>
        <v>6/2</v>
      </c>
      <c r="B100" s="27" t="s">
        <v>120</v>
      </c>
      <c r="C100" s="26" t="str">
        <f>"250"</f>
        <v>250</v>
      </c>
      <c r="D100" s="26">
        <v>1.93</v>
      </c>
      <c r="E100" s="26">
        <v>0</v>
      </c>
      <c r="F100" s="26">
        <v>3.03</v>
      </c>
      <c r="G100" s="26">
        <v>2.69</v>
      </c>
      <c r="H100" s="26">
        <v>10.039999999999999</v>
      </c>
      <c r="I100" s="26">
        <v>71.59747317999998</v>
      </c>
      <c r="J100" s="26">
        <v>0.79</v>
      </c>
      <c r="K100" s="26">
        <v>1.63</v>
      </c>
      <c r="L100" s="26">
        <v>0</v>
      </c>
      <c r="M100" s="26">
        <v>0</v>
      </c>
      <c r="N100" s="26">
        <v>4.54</v>
      </c>
      <c r="O100" s="26">
        <v>3.5</v>
      </c>
      <c r="P100" s="26">
        <v>1.99</v>
      </c>
      <c r="Q100" s="26">
        <v>0</v>
      </c>
      <c r="R100" s="26">
        <v>0</v>
      </c>
      <c r="S100" s="26">
        <v>0.34</v>
      </c>
      <c r="T100" s="26">
        <v>1.46</v>
      </c>
      <c r="U100" s="26">
        <v>208.38</v>
      </c>
      <c r="V100" s="26">
        <v>333.08</v>
      </c>
      <c r="W100" s="26">
        <v>39.71</v>
      </c>
      <c r="X100" s="26">
        <v>20.059999999999999</v>
      </c>
      <c r="Y100" s="26">
        <v>43.47</v>
      </c>
      <c r="Z100" s="26">
        <v>0.69</v>
      </c>
      <c r="AA100" s="26">
        <v>3</v>
      </c>
      <c r="AB100" s="26">
        <v>1455.6</v>
      </c>
      <c r="AC100" s="26">
        <v>307.98</v>
      </c>
      <c r="AD100" s="26">
        <v>1.28</v>
      </c>
      <c r="AE100" s="26">
        <v>0.05</v>
      </c>
      <c r="AF100" s="26">
        <v>0.05</v>
      </c>
      <c r="AG100" s="26">
        <v>0.75</v>
      </c>
      <c r="AH100" s="26">
        <v>1.25</v>
      </c>
      <c r="AI100" s="26">
        <v>13.86</v>
      </c>
      <c r="AJ100" s="26">
        <v>0</v>
      </c>
      <c r="AK100" s="26">
        <v>0</v>
      </c>
      <c r="AL100" s="26">
        <v>0</v>
      </c>
      <c r="AM100" s="26">
        <v>55.56</v>
      </c>
      <c r="AN100" s="26">
        <v>55.3</v>
      </c>
      <c r="AO100" s="26">
        <v>16.54</v>
      </c>
      <c r="AP100" s="26">
        <v>40.35</v>
      </c>
      <c r="AQ100" s="26">
        <v>11.7</v>
      </c>
      <c r="AR100" s="26">
        <v>46.91</v>
      </c>
      <c r="AS100" s="26">
        <v>62.11</v>
      </c>
      <c r="AT100" s="26">
        <v>93.33</v>
      </c>
      <c r="AU100" s="26">
        <v>136.54</v>
      </c>
      <c r="AV100" s="26">
        <v>21.73</v>
      </c>
      <c r="AW100" s="26">
        <v>41.34</v>
      </c>
      <c r="AX100" s="26">
        <v>246.41</v>
      </c>
      <c r="AY100" s="26">
        <v>0</v>
      </c>
      <c r="AZ100" s="26">
        <v>45.95</v>
      </c>
      <c r="BA100" s="26">
        <v>45.66</v>
      </c>
      <c r="BB100" s="26">
        <v>38.97</v>
      </c>
      <c r="BC100" s="26">
        <v>16.5</v>
      </c>
      <c r="BD100" s="26">
        <v>0</v>
      </c>
      <c r="BE100" s="26">
        <v>0</v>
      </c>
      <c r="BF100" s="26">
        <v>0</v>
      </c>
      <c r="BG100" s="26">
        <v>0</v>
      </c>
      <c r="BH100" s="26">
        <v>0</v>
      </c>
      <c r="BI100" s="26">
        <v>0</v>
      </c>
      <c r="BJ100" s="26">
        <v>0</v>
      </c>
      <c r="BK100" s="26">
        <v>0.15</v>
      </c>
      <c r="BL100" s="26">
        <v>0</v>
      </c>
      <c r="BM100" s="26">
        <v>0.09</v>
      </c>
      <c r="BN100" s="26">
        <v>0.01</v>
      </c>
      <c r="BO100" s="26">
        <v>0.02</v>
      </c>
      <c r="BP100" s="26">
        <v>0</v>
      </c>
      <c r="BQ100" s="26">
        <v>0</v>
      </c>
      <c r="BR100" s="26">
        <v>0</v>
      </c>
      <c r="BS100" s="26">
        <v>0.56000000000000005</v>
      </c>
      <c r="BT100" s="26">
        <v>0</v>
      </c>
      <c r="BU100" s="26">
        <v>0</v>
      </c>
      <c r="BV100" s="26">
        <v>1.5</v>
      </c>
      <c r="BW100" s="26">
        <v>0</v>
      </c>
      <c r="BX100" s="26">
        <v>0</v>
      </c>
      <c r="BY100" s="26">
        <v>0</v>
      </c>
      <c r="BZ100" s="26">
        <v>0</v>
      </c>
      <c r="CA100" s="26">
        <v>0</v>
      </c>
      <c r="CB100" s="26">
        <v>299.7</v>
      </c>
      <c r="CD100" s="26">
        <v>245.6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0.5</v>
      </c>
    </row>
    <row r="101" spans="1:94" s="26" customFormat="1" ht="31.5" x14ac:dyDescent="0.25">
      <c r="A101" s="26" t="str">
        <f>"591"</f>
        <v>591</v>
      </c>
      <c r="B101" s="27" t="s">
        <v>138</v>
      </c>
      <c r="C101" s="26" t="str">
        <f>"90"</f>
        <v>90</v>
      </c>
      <c r="D101" s="26">
        <v>16.75</v>
      </c>
      <c r="E101" s="26">
        <v>0</v>
      </c>
      <c r="F101" s="26">
        <v>5.75</v>
      </c>
      <c r="G101" s="26">
        <v>4.57</v>
      </c>
      <c r="H101" s="26">
        <v>4.99</v>
      </c>
      <c r="I101" s="26">
        <v>137.99832101999999</v>
      </c>
      <c r="J101" s="26">
        <v>0.56999999999999995</v>
      </c>
      <c r="K101" s="26">
        <v>2.93</v>
      </c>
      <c r="L101" s="26">
        <v>0</v>
      </c>
      <c r="M101" s="26">
        <v>0</v>
      </c>
      <c r="N101" s="26">
        <v>2.13</v>
      </c>
      <c r="O101" s="26">
        <v>2.2999999999999998</v>
      </c>
      <c r="P101" s="26">
        <v>0.56000000000000005</v>
      </c>
      <c r="Q101" s="26">
        <v>0</v>
      </c>
      <c r="R101" s="26">
        <v>0</v>
      </c>
      <c r="S101" s="26">
        <v>0.22</v>
      </c>
      <c r="T101" s="26">
        <v>1.22</v>
      </c>
      <c r="U101" s="26">
        <v>1.73</v>
      </c>
      <c r="V101" s="26">
        <v>88.33</v>
      </c>
      <c r="W101" s="26">
        <v>6.15</v>
      </c>
      <c r="X101" s="26">
        <v>6.47</v>
      </c>
      <c r="Y101" s="26">
        <v>16.16</v>
      </c>
      <c r="Z101" s="26">
        <v>0.32</v>
      </c>
      <c r="AA101" s="26">
        <v>0</v>
      </c>
      <c r="AB101" s="26">
        <v>103.68</v>
      </c>
      <c r="AC101" s="26">
        <v>21.6</v>
      </c>
      <c r="AD101" s="26">
        <v>2.13</v>
      </c>
      <c r="AE101" s="26">
        <v>0.01</v>
      </c>
      <c r="AF101" s="26">
        <v>0.01</v>
      </c>
      <c r="AG101" s="26">
        <v>0.11</v>
      </c>
      <c r="AH101" s="26">
        <v>0.28999999999999998</v>
      </c>
      <c r="AI101" s="26">
        <v>1.66</v>
      </c>
      <c r="AJ101" s="26">
        <v>0</v>
      </c>
      <c r="AK101" s="26">
        <v>15.94</v>
      </c>
      <c r="AL101" s="26">
        <v>14.56</v>
      </c>
      <c r="AM101" s="26">
        <v>27.28</v>
      </c>
      <c r="AN101" s="26">
        <v>8.4700000000000006</v>
      </c>
      <c r="AO101" s="26">
        <v>5.18</v>
      </c>
      <c r="AP101" s="26">
        <v>10.53</v>
      </c>
      <c r="AQ101" s="26">
        <v>3.39</v>
      </c>
      <c r="AR101" s="26">
        <v>16.920000000000002</v>
      </c>
      <c r="AS101" s="26">
        <v>11.17</v>
      </c>
      <c r="AT101" s="26">
        <v>13.56</v>
      </c>
      <c r="AU101" s="26">
        <v>11.51</v>
      </c>
      <c r="AV101" s="26">
        <v>6.79</v>
      </c>
      <c r="AW101" s="26">
        <v>11.85</v>
      </c>
      <c r="AX101" s="26">
        <v>104.25</v>
      </c>
      <c r="AY101" s="26">
        <v>0</v>
      </c>
      <c r="AZ101" s="26">
        <v>32.83</v>
      </c>
      <c r="BA101" s="26">
        <v>16.920000000000002</v>
      </c>
      <c r="BB101" s="26">
        <v>8.4600000000000009</v>
      </c>
      <c r="BC101" s="26">
        <v>6.77</v>
      </c>
      <c r="BD101" s="26">
        <v>0</v>
      </c>
      <c r="BE101" s="26">
        <v>0</v>
      </c>
      <c r="BF101" s="26">
        <v>0</v>
      </c>
      <c r="BG101" s="26">
        <v>0</v>
      </c>
      <c r="BH101" s="26">
        <v>0</v>
      </c>
      <c r="BI101" s="26">
        <v>0</v>
      </c>
      <c r="BJ101" s="26">
        <v>0</v>
      </c>
      <c r="BK101" s="26">
        <v>0.25</v>
      </c>
      <c r="BL101" s="26">
        <v>0</v>
      </c>
      <c r="BM101" s="26">
        <v>0.16</v>
      </c>
      <c r="BN101" s="26">
        <v>0.01</v>
      </c>
      <c r="BO101" s="26">
        <v>0.03</v>
      </c>
      <c r="BP101" s="26">
        <v>0</v>
      </c>
      <c r="BQ101" s="26">
        <v>0</v>
      </c>
      <c r="BR101" s="26">
        <v>0</v>
      </c>
      <c r="BS101" s="26">
        <v>0.94</v>
      </c>
      <c r="BT101" s="26">
        <v>0</v>
      </c>
      <c r="BU101" s="26">
        <v>0</v>
      </c>
      <c r="BV101" s="26">
        <v>2.68</v>
      </c>
      <c r="BW101" s="26">
        <v>0</v>
      </c>
      <c r="BX101" s="26">
        <v>0</v>
      </c>
      <c r="BY101" s="26">
        <v>0</v>
      </c>
      <c r="BZ101" s="26">
        <v>0</v>
      </c>
      <c r="CA101" s="26">
        <v>0</v>
      </c>
      <c r="CB101" s="26">
        <v>76.09</v>
      </c>
      <c r="CD101" s="26">
        <v>17.28</v>
      </c>
      <c r="CF101" s="26">
        <v>0</v>
      </c>
      <c r="CG101" s="26">
        <v>0</v>
      </c>
      <c r="CH101" s="26">
        <v>0</v>
      </c>
      <c r="CI101" s="26">
        <v>0</v>
      </c>
      <c r="CJ101" s="26">
        <v>0</v>
      </c>
      <c r="CK101" s="26">
        <v>0</v>
      </c>
      <c r="CL101" s="26">
        <v>0</v>
      </c>
      <c r="CM101" s="26">
        <v>0</v>
      </c>
      <c r="CN101" s="26">
        <v>0</v>
      </c>
      <c r="CO101" s="26">
        <v>0</v>
      </c>
      <c r="CP101" s="26">
        <v>0</v>
      </c>
    </row>
    <row r="102" spans="1:94" s="26" customFormat="1" ht="31.5" x14ac:dyDescent="0.25">
      <c r="A102" s="26" t="str">
        <f>"46/3"</f>
        <v>46/3</v>
      </c>
      <c r="B102" s="27" t="s">
        <v>105</v>
      </c>
      <c r="C102" s="26" t="str">
        <f>"150"</f>
        <v>150</v>
      </c>
      <c r="D102" s="26">
        <v>5.3</v>
      </c>
      <c r="E102" s="26">
        <v>0.03</v>
      </c>
      <c r="F102" s="26">
        <v>2.98</v>
      </c>
      <c r="G102" s="26">
        <v>0.66</v>
      </c>
      <c r="H102" s="26">
        <v>34.11</v>
      </c>
      <c r="I102" s="26">
        <v>183.94017449999998</v>
      </c>
      <c r="J102" s="26">
        <v>1.87</v>
      </c>
      <c r="K102" s="26">
        <v>0.08</v>
      </c>
      <c r="L102" s="26">
        <v>0</v>
      </c>
      <c r="M102" s="26">
        <v>0</v>
      </c>
      <c r="N102" s="26">
        <v>0.97</v>
      </c>
      <c r="O102" s="26">
        <v>31.42</v>
      </c>
      <c r="P102" s="26">
        <v>1.72</v>
      </c>
      <c r="Q102" s="26">
        <v>0</v>
      </c>
      <c r="R102" s="26">
        <v>0</v>
      </c>
      <c r="S102" s="26">
        <v>0</v>
      </c>
      <c r="T102" s="26">
        <v>0.68</v>
      </c>
      <c r="U102" s="26">
        <v>147.26</v>
      </c>
      <c r="V102" s="26">
        <v>56.22</v>
      </c>
      <c r="W102" s="26">
        <v>10.53</v>
      </c>
      <c r="X102" s="26">
        <v>7.17</v>
      </c>
      <c r="Y102" s="26">
        <v>39.83</v>
      </c>
      <c r="Z102" s="26">
        <v>0.73</v>
      </c>
      <c r="AA102" s="26">
        <v>9</v>
      </c>
      <c r="AB102" s="26">
        <v>9</v>
      </c>
      <c r="AC102" s="26">
        <v>16.88</v>
      </c>
      <c r="AD102" s="26">
        <v>0.8</v>
      </c>
      <c r="AE102" s="26">
        <v>0.06</v>
      </c>
      <c r="AF102" s="26">
        <v>0.02</v>
      </c>
      <c r="AG102" s="26">
        <v>0.49</v>
      </c>
      <c r="AH102" s="26">
        <v>1.49</v>
      </c>
      <c r="AI102" s="26">
        <v>0</v>
      </c>
      <c r="AJ102" s="26">
        <v>0</v>
      </c>
      <c r="AK102" s="26">
        <v>1.48</v>
      </c>
      <c r="AL102" s="26">
        <v>1.45</v>
      </c>
      <c r="AM102" s="26">
        <v>393.39</v>
      </c>
      <c r="AN102" s="26">
        <v>122.87</v>
      </c>
      <c r="AO102" s="26">
        <v>74.91</v>
      </c>
      <c r="AP102" s="26">
        <v>152.19</v>
      </c>
      <c r="AQ102" s="26">
        <v>49.94</v>
      </c>
      <c r="AR102" s="26">
        <v>244.06</v>
      </c>
      <c r="AS102" s="26">
        <v>161.38999999999999</v>
      </c>
      <c r="AT102" s="26">
        <v>194.59</v>
      </c>
      <c r="AU102" s="26">
        <v>166.92</v>
      </c>
      <c r="AV102" s="26">
        <v>98.07</v>
      </c>
      <c r="AW102" s="26">
        <v>170.55</v>
      </c>
      <c r="AX102" s="26">
        <v>1497.86</v>
      </c>
      <c r="AY102" s="26">
        <v>0</v>
      </c>
      <c r="AZ102" s="26">
        <v>471.98</v>
      </c>
      <c r="BA102" s="26">
        <v>244.48</v>
      </c>
      <c r="BB102" s="26">
        <v>122.77</v>
      </c>
      <c r="BC102" s="26">
        <v>97.19</v>
      </c>
      <c r="BD102" s="26">
        <v>0.09</v>
      </c>
      <c r="BE102" s="26">
        <v>0.04</v>
      </c>
      <c r="BF102" s="26">
        <v>0.02</v>
      </c>
      <c r="BG102" s="26">
        <v>0.05</v>
      </c>
      <c r="BH102" s="26">
        <v>0.06</v>
      </c>
      <c r="BI102" s="26">
        <v>0.26</v>
      </c>
      <c r="BJ102" s="26">
        <v>0</v>
      </c>
      <c r="BK102" s="26">
        <v>0.81</v>
      </c>
      <c r="BL102" s="26">
        <v>0</v>
      </c>
      <c r="BM102" s="26">
        <v>0.23</v>
      </c>
      <c r="BN102" s="26">
        <v>0</v>
      </c>
      <c r="BO102" s="26">
        <v>0</v>
      </c>
      <c r="BP102" s="26">
        <v>0</v>
      </c>
      <c r="BQ102" s="26">
        <v>0.05</v>
      </c>
      <c r="BR102" s="26">
        <v>0.08</v>
      </c>
      <c r="BS102" s="26">
        <v>0.6</v>
      </c>
      <c r="BT102" s="26">
        <v>0</v>
      </c>
      <c r="BU102" s="26">
        <v>0</v>
      </c>
      <c r="BV102" s="26">
        <v>0.24</v>
      </c>
      <c r="BW102" s="26">
        <v>0.01</v>
      </c>
      <c r="BX102" s="26">
        <v>0</v>
      </c>
      <c r="BY102" s="26">
        <v>0</v>
      </c>
      <c r="BZ102" s="26">
        <v>0</v>
      </c>
      <c r="CA102" s="26">
        <v>0</v>
      </c>
      <c r="CB102" s="26">
        <v>7.57</v>
      </c>
      <c r="CD102" s="26">
        <v>10.5</v>
      </c>
      <c r="CF102" s="26">
        <v>0</v>
      </c>
      <c r="CG102" s="26">
        <v>0</v>
      </c>
      <c r="CH102" s="26">
        <v>0</v>
      </c>
      <c r="CI102" s="26">
        <v>0</v>
      </c>
      <c r="CJ102" s="26">
        <v>0</v>
      </c>
      <c r="CK102" s="26">
        <v>0</v>
      </c>
      <c r="CL102" s="26">
        <v>0</v>
      </c>
      <c r="CM102" s="26">
        <v>0</v>
      </c>
      <c r="CN102" s="26">
        <v>0</v>
      </c>
      <c r="CO102" s="26">
        <v>0</v>
      </c>
      <c r="CP102" s="26">
        <v>0.38</v>
      </c>
    </row>
    <row r="103" spans="1:94" s="26" customFormat="1" x14ac:dyDescent="0.25">
      <c r="A103" s="26" t="str">
        <f>"20"</f>
        <v>20</v>
      </c>
      <c r="B103" s="27" t="s">
        <v>112</v>
      </c>
      <c r="C103" s="26" t="str">
        <f>"200"</f>
        <v>200</v>
      </c>
      <c r="D103" s="26">
        <v>0</v>
      </c>
      <c r="E103" s="26">
        <v>0</v>
      </c>
      <c r="F103" s="26">
        <v>0</v>
      </c>
      <c r="G103" s="26">
        <v>0</v>
      </c>
      <c r="H103" s="26">
        <v>6.77</v>
      </c>
      <c r="I103" s="26">
        <v>27.75864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6.77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7.92</v>
      </c>
      <c r="V103" s="26">
        <v>0</v>
      </c>
      <c r="W103" s="26">
        <v>0.08</v>
      </c>
      <c r="X103" s="26">
        <v>0</v>
      </c>
      <c r="Y103" s="26">
        <v>0</v>
      </c>
      <c r="Z103" s="26">
        <v>0.01</v>
      </c>
      <c r="AA103" s="26">
        <v>0</v>
      </c>
      <c r="AB103" s="26">
        <v>0</v>
      </c>
      <c r="AC103" s="26">
        <v>0</v>
      </c>
      <c r="AD103" s="26">
        <v>0</v>
      </c>
      <c r="AE103" s="26">
        <v>0</v>
      </c>
      <c r="AF103" s="26">
        <v>0</v>
      </c>
      <c r="AG103" s="26">
        <v>0</v>
      </c>
      <c r="AH103" s="26">
        <v>0</v>
      </c>
      <c r="AI103" s="26">
        <v>0</v>
      </c>
      <c r="AJ103" s="26">
        <v>0</v>
      </c>
      <c r="AK103" s="26">
        <v>0</v>
      </c>
      <c r="AL103" s="26">
        <v>0</v>
      </c>
      <c r="AM103" s="26">
        <v>0</v>
      </c>
      <c r="AN103" s="26">
        <v>0</v>
      </c>
      <c r="AO103" s="26">
        <v>0</v>
      </c>
      <c r="AP103" s="26">
        <v>0</v>
      </c>
      <c r="AQ103" s="26">
        <v>0</v>
      </c>
      <c r="AR103" s="26">
        <v>0</v>
      </c>
      <c r="AS103" s="26">
        <v>0</v>
      </c>
      <c r="AT103" s="26">
        <v>0</v>
      </c>
      <c r="AU103" s="26">
        <v>0</v>
      </c>
      <c r="AV103" s="26">
        <v>0</v>
      </c>
      <c r="AW103" s="26">
        <v>0</v>
      </c>
      <c r="AX103" s="26">
        <v>0</v>
      </c>
      <c r="AY103" s="26">
        <v>0</v>
      </c>
      <c r="AZ103" s="26">
        <v>0</v>
      </c>
      <c r="BA103" s="26">
        <v>0</v>
      </c>
      <c r="BB103" s="26">
        <v>0</v>
      </c>
      <c r="BC103" s="26">
        <v>0</v>
      </c>
      <c r="BD103" s="26">
        <v>0</v>
      </c>
      <c r="BE103" s="26">
        <v>0</v>
      </c>
      <c r="BF103" s="26">
        <v>0</v>
      </c>
      <c r="BG103" s="26">
        <v>0</v>
      </c>
      <c r="BH103" s="26">
        <v>0</v>
      </c>
      <c r="BI103" s="26">
        <v>0</v>
      </c>
      <c r="BJ103" s="26">
        <v>0</v>
      </c>
      <c r="BK103" s="26">
        <v>0</v>
      </c>
      <c r="BL103" s="26">
        <v>0</v>
      </c>
      <c r="BM103" s="26">
        <v>0</v>
      </c>
      <c r="BN103" s="26">
        <v>0</v>
      </c>
      <c r="BO103" s="26">
        <v>0</v>
      </c>
      <c r="BP103" s="26">
        <v>0</v>
      </c>
      <c r="BQ103" s="26">
        <v>0</v>
      </c>
      <c r="BR103" s="26">
        <v>0</v>
      </c>
      <c r="BS103" s="26">
        <v>0</v>
      </c>
      <c r="BT103" s="26">
        <v>0</v>
      </c>
      <c r="BU103" s="26">
        <v>0</v>
      </c>
      <c r="BV103" s="26">
        <v>0</v>
      </c>
      <c r="BW103" s="26">
        <v>0</v>
      </c>
      <c r="BX103" s="26">
        <v>0</v>
      </c>
      <c r="BY103" s="26">
        <v>0</v>
      </c>
      <c r="BZ103" s="26">
        <v>0</v>
      </c>
      <c r="CA103" s="26">
        <v>0</v>
      </c>
      <c r="CB103" s="26">
        <v>223.41</v>
      </c>
      <c r="CD103" s="26">
        <v>0</v>
      </c>
      <c r="CF103" s="26">
        <v>0</v>
      </c>
      <c r="CG103" s="26">
        <v>0</v>
      </c>
      <c r="CH103" s="26">
        <v>0</v>
      </c>
      <c r="CI103" s="26">
        <v>0</v>
      </c>
      <c r="CJ103" s="26">
        <v>0</v>
      </c>
      <c r="CK103" s="26">
        <v>0</v>
      </c>
      <c r="CL103" s="26">
        <v>0</v>
      </c>
      <c r="CM103" s="26">
        <v>0</v>
      </c>
      <c r="CN103" s="26">
        <v>0</v>
      </c>
      <c r="CO103" s="26">
        <v>0</v>
      </c>
      <c r="CP103" s="26">
        <v>0</v>
      </c>
    </row>
    <row r="104" spans="1:94" s="26" customFormat="1" x14ac:dyDescent="0.25">
      <c r="A104" s="26" t="str">
        <f>"-"</f>
        <v>-</v>
      </c>
      <c r="B104" s="27" t="s">
        <v>97</v>
      </c>
      <c r="C104" s="26" t="str">
        <f>"31"</f>
        <v>31</v>
      </c>
      <c r="D104" s="26">
        <v>2.0499999999999998</v>
      </c>
      <c r="E104" s="26">
        <v>0</v>
      </c>
      <c r="F104" s="26">
        <v>0.37</v>
      </c>
      <c r="G104" s="26">
        <v>0.37</v>
      </c>
      <c r="H104" s="26">
        <v>12.93</v>
      </c>
      <c r="I104" s="26">
        <v>59.947799999999994</v>
      </c>
      <c r="J104" s="26">
        <v>0.06</v>
      </c>
      <c r="K104" s="26">
        <v>0</v>
      </c>
      <c r="L104" s="26">
        <v>0</v>
      </c>
      <c r="M104" s="26">
        <v>0</v>
      </c>
      <c r="N104" s="26">
        <v>0.37</v>
      </c>
      <c r="O104" s="26">
        <v>9.98</v>
      </c>
      <c r="P104" s="26">
        <v>2.57</v>
      </c>
      <c r="Q104" s="26">
        <v>0</v>
      </c>
      <c r="R104" s="26">
        <v>0</v>
      </c>
      <c r="S104" s="26">
        <v>0.31</v>
      </c>
      <c r="T104" s="26">
        <v>0.78</v>
      </c>
      <c r="U104" s="26">
        <v>189.1</v>
      </c>
      <c r="V104" s="26">
        <v>75.95</v>
      </c>
      <c r="W104" s="26">
        <v>10.85</v>
      </c>
      <c r="X104" s="26">
        <v>14.57</v>
      </c>
      <c r="Y104" s="26">
        <v>48.98</v>
      </c>
      <c r="Z104" s="26">
        <v>1.21</v>
      </c>
      <c r="AA104" s="26">
        <v>0</v>
      </c>
      <c r="AB104" s="26">
        <v>1.55</v>
      </c>
      <c r="AC104" s="26">
        <v>0.31</v>
      </c>
      <c r="AD104" s="26">
        <v>0.43</v>
      </c>
      <c r="AE104" s="26">
        <v>0.06</v>
      </c>
      <c r="AF104" s="26">
        <v>0.02</v>
      </c>
      <c r="AG104" s="26">
        <v>0.22</v>
      </c>
      <c r="AH104" s="26">
        <v>0.62</v>
      </c>
      <c r="AI104" s="26">
        <v>0</v>
      </c>
      <c r="AJ104" s="26">
        <v>0</v>
      </c>
      <c r="AK104" s="26">
        <v>0</v>
      </c>
      <c r="AL104" s="26">
        <v>0</v>
      </c>
      <c r="AM104" s="26">
        <v>132.37</v>
      </c>
      <c r="AN104" s="26">
        <v>69.13</v>
      </c>
      <c r="AO104" s="26">
        <v>28.83</v>
      </c>
      <c r="AP104" s="26">
        <v>61.38</v>
      </c>
      <c r="AQ104" s="26">
        <v>24.8</v>
      </c>
      <c r="AR104" s="26">
        <v>115.01</v>
      </c>
      <c r="AS104" s="26">
        <v>92.07</v>
      </c>
      <c r="AT104" s="26">
        <v>90.21</v>
      </c>
      <c r="AU104" s="26">
        <v>143.84</v>
      </c>
      <c r="AV104" s="26">
        <v>38.44</v>
      </c>
      <c r="AW104" s="26">
        <v>96.1</v>
      </c>
      <c r="AX104" s="26">
        <v>473.99</v>
      </c>
      <c r="AY104" s="26">
        <v>0</v>
      </c>
      <c r="AZ104" s="26">
        <v>163.06</v>
      </c>
      <c r="BA104" s="26">
        <v>90.21</v>
      </c>
      <c r="BB104" s="26">
        <v>55.8</v>
      </c>
      <c r="BC104" s="26">
        <v>40.299999999999997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0.04</v>
      </c>
      <c r="BL104" s="26">
        <v>0</v>
      </c>
      <c r="BM104" s="26">
        <v>0</v>
      </c>
      <c r="BN104" s="26">
        <v>0.01</v>
      </c>
      <c r="BO104" s="26">
        <v>0</v>
      </c>
      <c r="BP104" s="26">
        <v>0</v>
      </c>
      <c r="BQ104" s="26">
        <v>0</v>
      </c>
      <c r="BR104" s="26">
        <v>0</v>
      </c>
      <c r="BS104" s="26">
        <v>0.03</v>
      </c>
      <c r="BT104" s="26">
        <v>0</v>
      </c>
      <c r="BU104" s="26">
        <v>0</v>
      </c>
      <c r="BV104" s="26">
        <v>0.15</v>
      </c>
      <c r="BW104" s="26">
        <v>0.02</v>
      </c>
      <c r="BX104" s="26">
        <v>0</v>
      </c>
      <c r="BY104" s="26">
        <v>0</v>
      </c>
      <c r="BZ104" s="26">
        <v>0</v>
      </c>
      <c r="CA104" s="26">
        <v>0</v>
      </c>
      <c r="CB104" s="26">
        <v>14.57</v>
      </c>
      <c r="CD104" s="26">
        <v>0.26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</v>
      </c>
    </row>
    <row r="105" spans="1:94" s="24" customFormat="1" x14ac:dyDescent="0.25">
      <c r="A105" s="24" t="str">
        <f>"-"</f>
        <v>-</v>
      </c>
      <c r="B105" s="25" t="s">
        <v>98</v>
      </c>
      <c r="C105" s="24" t="str">
        <f>"62"</f>
        <v>62</v>
      </c>
      <c r="D105" s="24">
        <v>4.0999999999999996</v>
      </c>
      <c r="E105" s="24">
        <v>0</v>
      </c>
      <c r="F105" s="24">
        <v>0.41</v>
      </c>
      <c r="G105" s="24">
        <v>0.41</v>
      </c>
      <c r="H105" s="24">
        <v>29.08</v>
      </c>
      <c r="I105" s="24">
        <v>138.81861999999998</v>
      </c>
      <c r="J105" s="24">
        <v>0</v>
      </c>
      <c r="K105" s="24">
        <v>0</v>
      </c>
      <c r="L105" s="24">
        <v>0</v>
      </c>
      <c r="M105" s="24">
        <v>0</v>
      </c>
      <c r="N105" s="24">
        <v>0.68</v>
      </c>
      <c r="O105" s="24">
        <v>28.27</v>
      </c>
      <c r="P105" s="24">
        <v>0.12</v>
      </c>
      <c r="Q105" s="24">
        <v>0</v>
      </c>
      <c r="R105" s="24">
        <v>0</v>
      </c>
      <c r="S105" s="24">
        <v>0</v>
      </c>
      <c r="T105" s="24">
        <v>1.1200000000000001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M105" s="24">
        <v>315.55</v>
      </c>
      <c r="AN105" s="24">
        <v>104.64</v>
      </c>
      <c r="AO105" s="24">
        <v>62.03</v>
      </c>
      <c r="AP105" s="24">
        <v>124.06</v>
      </c>
      <c r="AQ105" s="24">
        <v>46.93</v>
      </c>
      <c r="AR105" s="24">
        <v>224.39</v>
      </c>
      <c r="AS105" s="24">
        <v>139.16999999999999</v>
      </c>
      <c r="AT105" s="24">
        <v>194.18</v>
      </c>
      <c r="AU105" s="24">
        <v>160.19999999999999</v>
      </c>
      <c r="AV105" s="24">
        <v>84.15</v>
      </c>
      <c r="AW105" s="24">
        <v>148.87</v>
      </c>
      <c r="AX105" s="24">
        <v>1244.94</v>
      </c>
      <c r="AY105" s="24">
        <v>0</v>
      </c>
      <c r="AZ105" s="24">
        <v>405.63</v>
      </c>
      <c r="BA105" s="24">
        <v>176.38</v>
      </c>
      <c r="BB105" s="24">
        <v>117.05</v>
      </c>
      <c r="BC105" s="24">
        <v>92.78</v>
      </c>
      <c r="BD105" s="24">
        <v>0</v>
      </c>
      <c r="BE105" s="24">
        <v>0</v>
      </c>
      <c r="BF105" s="24">
        <v>0</v>
      </c>
      <c r="BG105" s="24">
        <v>0</v>
      </c>
      <c r="BH105" s="24">
        <v>0</v>
      </c>
      <c r="BI105" s="24">
        <v>0</v>
      </c>
      <c r="BJ105" s="24">
        <v>0</v>
      </c>
      <c r="BK105" s="24">
        <v>0.05</v>
      </c>
      <c r="BL105" s="24">
        <v>0</v>
      </c>
      <c r="BM105" s="24">
        <v>0</v>
      </c>
      <c r="BN105" s="24">
        <v>0</v>
      </c>
      <c r="BO105" s="24">
        <v>0</v>
      </c>
      <c r="BP105" s="24">
        <v>0</v>
      </c>
      <c r="BQ105" s="24">
        <v>0</v>
      </c>
      <c r="BR105" s="24">
        <v>0</v>
      </c>
      <c r="BS105" s="24">
        <v>0.04</v>
      </c>
      <c r="BT105" s="24">
        <v>0</v>
      </c>
      <c r="BU105" s="24">
        <v>0</v>
      </c>
      <c r="BV105" s="24">
        <v>0.17</v>
      </c>
      <c r="BW105" s="24">
        <v>0.01</v>
      </c>
      <c r="BX105" s="24">
        <v>0</v>
      </c>
      <c r="BY105" s="24">
        <v>0</v>
      </c>
      <c r="BZ105" s="24">
        <v>0</v>
      </c>
      <c r="CA105" s="24">
        <v>0</v>
      </c>
      <c r="CB105" s="24">
        <v>24.24</v>
      </c>
      <c r="CD105" s="24">
        <v>0</v>
      </c>
      <c r="CF105" s="24">
        <v>0</v>
      </c>
      <c r="CG105" s="24">
        <v>0</v>
      </c>
      <c r="CH105" s="24">
        <v>0</v>
      </c>
      <c r="CI105" s="24">
        <v>0</v>
      </c>
      <c r="CJ105" s="24">
        <v>0</v>
      </c>
      <c r="CK105" s="24">
        <v>0</v>
      </c>
      <c r="CL105" s="24">
        <v>0</v>
      </c>
      <c r="CM105" s="24">
        <v>0</v>
      </c>
      <c r="CN105" s="24">
        <v>0</v>
      </c>
      <c r="CO105" s="24">
        <v>0</v>
      </c>
      <c r="CP105" s="24">
        <v>0</v>
      </c>
    </row>
    <row r="106" spans="1:94" s="28" customFormat="1" x14ac:dyDescent="0.25">
      <c r="B106" s="29" t="s">
        <v>99</v>
      </c>
      <c r="C106" s="28">
        <v>843</v>
      </c>
      <c r="D106" s="28">
        <v>30.79</v>
      </c>
      <c r="E106" s="28">
        <v>0.03</v>
      </c>
      <c r="F106" s="28">
        <v>16.14</v>
      </c>
      <c r="G106" s="28">
        <v>12.32</v>
      </c>
      <c r="H106" s="28">
        <v>105.12</v>
      </c>
      <c r="I106" s="28">
        <v>680.98</v>
      </c>
      <c r="J106" s="28">
        <v>3.75</v>
      </c>
      <c r="K106" s="28">
        <v>6.97</v>
      </c>
      <c r="L106" s="28">
        <v>0.46</v>
      </c>
      <c r="M106" s="28">
        <v>0</v>
      </c>
      <c r="N106" s="28">
        <v>14.58</v>
      </c>
      <c r="O106" s="28">
        <v>82.38</v>
      </c>
      <c r="P106" s="28">
        <v>8.16</v>
      </c>
      <c r="Q106" s="28">
        <v>0</v>
      </c>
      <c r="R106" s="28">
        <v>0</v>
      </c>
      <c r="S106" s="28">
        <v>1.01</v>
      </c>
      <c r="T106" s="28">
        <v>6.04</v>
      </c>
      <c r="U106" s="28">
        <v>685.87</v>
      </c>
      <c r="V106" s="28">
        <v>687.57</v>
      </c>
      <c r="W106" s="28">
        <v>84.82</v>
      </c>
      <c r="X106" s="28">
        <v>58.01</v>
      </c>
      <c r="Y106" s="28">
        <v>166.81</v>
      </c>
      <c r="Z106" s="28">
        <v>3.78</v>
      </c>
      <c r="AA106" s="28">
        <v>12</v>
      </c>
      <c r="AB106" s="28">
        <v>1577.21</v>
      </c>
      <c r="AC106" s="28">
        <v>348.27</v>
      </c>
      <c r="AD106" s="28">
        <v>6.29</v>
      </c>
      <c r="AE106" s="28">
        <v>0.19</v>
      </c>
      <c r="AF106" s="28">
        <v>0.11</v>
      </c>
      <c r="AG106" s="28">
        <v>1.67</v>
      </c>
      <c r="AH106" s="28">
        <v>3.87</v>
      </c>
      <c r="AI106" s="28">
        <v>17.62</v>
      </c>
      <c r="AJ106" s="28">
        <v>0</v>
      </c>
      <c r="AK106" s="28">
        <v>17.420000000000002</v>
      </c>
      <c r="AL106" s="28">
        <v>16</v>
      </c>
      <c r="AM106" s="28">
        <v>954</v>
      </c>
      <c r="AN106" s="28">
        <v>400.41</v>
      </c>
      <c r="AO106" s="28">
        <v>196.07</v>
      </c>
      <c r="AP106" s="28">
        <v>411.63</v>
      </c>
      <c r="AQ106" s="28">
        <v>142.46</v>
      </c>
      <c r="AR106" s="28">
        <v>666.88</v>
      </c>
      <c r="AS106" s="28">
        <v>484.43</v>
      </c>
      <c r="AT106" s="28">
        <v>617.08000000000004</v>
      </c>
      <c r="AU106" s="28">
        <v>763.32</v>
      </c>
      <c r="AV106" s="28">
        <v>255.79</v>
      </c>
      <c r="AW106" s="28">
        <v>486.05</v>
      </c>
      <c r="AX106" s="28">
        <v>3685.13</v>
      </c>
      <c r="AY106" s="28">
        <v>0</v>
      </c>
      <c r="AZ106" s="28">
        <v>1140.3499999999999</v>
      </c>
      <c r="BA106" s="28">
        <v>601.5</v>
      </c>
      <c r="BB106" s="28">
        <v>364.32</v>
      </c>
      <c r="BC106" s="28">
        <v>260.31</v>
      </c>
      <c r="BD106" s="28">
        <v>0.09</v>
      </c>
      <c r="BE106" s="28">
        <v>0.04</v>
      </c>
      <c r="BF106" s="28">
        <v>0.02</v>
      </c>
      <c r="BG106" s="28">
        <v>0.05</v>
      </c>
      <c r="BH106" s="28">
        <v>0.06</v>
      </c>
      <c r="BI106" s="28">
        <v>0.26</v>
      </c>
      <c r="BJ106" s="28">
        <v>0</v>
      </c>
      <c r="BK106" s="28">
        <v>1.53</v>
      </c>
      <c r="BL106" s="28">
        <v>0</v>
      </c>
      <c r="BM106" s="28">
        <v>0.64</v>
      </c>
      <c r="BN106" s="28">
        <v>0.04</v>
      </c>
      <c r="BO106" s="28">
        <v>7.0000000000000007E-2</v>
      </c>
      <c r="BP106" s="28">
        <v>0</v>
      </c>
      <c r="BQ106" s="28">
        <v>0.05</v>
      </c>
      <c r="BR106" s="28">
        <v>0.09</v>
      </c>
      <c r="BS106" s="28">
        <v>3.01</v>
      </c>
      <c r="BT106" s="28">
        <v>0</v>
      </c>
      <c r="BU106" s="28">
        <v>0</v>
      </c>
      <c r="BV106" s="28">
        <v>6.83</v>
      </c>
      <c r="BW106" s="28">
        <v>0.04</v>
      </c>
      <c r="BX106" s="28">
        <v>0</v>
      </c>
      <c r="BY106" s="28">
        <v>0</v>
      </c>
      <c r="BZ106" s="28">
        <v>0</v>
      </c>
      <c r="CA106" s="28">
        <v>0</v>
      </c>
      <c r="CB106" s="28">
        <v>694.39</v>
      </c>
      <c r="CC106" s="28">
        <f>$I$106/$I$107*100</f>
        <v>100</v>
      </c>
      <c r="CD106" s="28">
        <v>274.87</v>
      </c>
      <c r="CF106" s="28">
        <v>0</v>
      </c>
      <c r="CG106" s="28">
        <v>0</v>
      </c>
      <c r="CH106" s="28">
        <v>0</v>
      </c>
      <c r="CI106" s="28">
        <v>0</v>
      </c>
      <c r="CJ106" s="28">
        <v>0</v>
      </c>
      <c r="CK106" s="28">
        <v>0</v>
      </c>
      <c r="CL106" s="28">
        <v>0</v>
      </c>
      <c r="CM106" s="28">
        <v>0</v>
      </c>
      <c r="CN106" s="28">
        <v>0</v>
      </c>
      <c r="CO106" s="28">
        <v>1.8</v>
      </c>
      <c r="CP106" s="28">
        <v>1.18</v>
      </c>
    </row>
    <row r="107" spans="1:94" s="28" customFormat="1" x14ac:dyDescent="0.25">
      <c r="B107" s="29" t="s">
        <v>100</v>
      </c>
      <c r="D107" s="28">
        <v>30.79</v>
      </c>
      <c r="E107" s="28">
        <v>0.03</v>
      </c>
      <c r="F107" s="28">
        <v>16.14</v>
      </c>
      <c r="G107" s="28">
        <v>12.32</v>
      </c>
      <c r="H107" s="28">
        <v>105.12</v>
      </c>
      <c r="I107" s="28">
        <v>680.98</v>
      </c>
      <c r="J107" s="28">
        <v>3.75</v>
      </c>
      <c r="K107" s="28">
        <v>6.97</v>
      </c>
      <c r="L107" s="28">
        <v>0.46</v>
      </c>
      <c r="M107" s="28">
        <v>0</v>
      </c>
      <c r="N107" s="28">
        <v>14.58</v>
      </c>
      <c r="O107" s="28">
        <v>82.38</v>
      </c>
      <c r="P107" s="28">
        <v>8.16</v>
      </c>
      <c r="Q107" s="28">
        <v>0</v>
      </c>
      <c r="R107" s="28">
        <v>0</v>
      </c>
      <c r="S107" s="28">
        <v>1.01</v>
      </c>
      <c r="T107" s="28">
        <v>6.04</v>
      </c>
      <c r="U107" s="28">
        <v>685.87</v>
      </c>
      <c r="V107" s="28">
        <v>687.57</v>
      </c>
      <c r="W107" s="28">
        <v>84.82</v>
      </c>
      <c r="X107" s="28">
        <v>58.01</v>
      </c>
      <c r="Y107" s="28">
        <v>166.81</v>
      </c>
      <c r="Z107" s="28">
        <v>3.78</v>
      </c>
      <c r="AA107" s="28">
        <v>12</v>
      </c>
      <c r="AB107" s="28">
        <v>1577.21</v>
      </c>
      <c r="AC107" s="28">
        <v>348.27</v>
      </c>
      <c r="AD107" s="28">
        <v>6.29</v>
      </c>
      <c r="AE107" s="28">
        <v>0.19</v>
      </c>
      <c r="AF107" s="28">
        <v>0.11</v>
      </c>
      <c r="AG107" s="28">
        <v>1.67</v>
      </c>
      <c r="AH107" s="28">
        <v>3.87</v>
      </c>
      <c r="AI107" s="28">
        <v>17.62</v>
      </c>
      <c r="AJ107" s="28">
        <v>0</v>
      </c>
      <c r="AK107" s="28">
        <v>17.420000000000002</v>
      </c>
      <c r="AL107" s="28">
        <v>16</v>
      </c>
      <c r="AM107" s="28">
        <v>954</v>
      </c>
      <c r="AN107" s="28">
        <v>400.41</v>
      </c>
      <c r="AO107" s="28">
        <v>196.07</v>
      </c>
      <c r="AP107" s="28">
        <v>411.63</v>
      </c>
      <c r="AQ107" s="28">
        <v>142.46</v>
      </c>
      <c r="AR107" s="28">
        <v>666.88</v>
      </c>
      <c r="AS107" s="28">
        <v>484.43</v>
      </c>
      <c r="AT107" s="28">
        <v>617.08000000000004</v>
      </c>
      <c r="AU107" s="28">
        <v>763.32</v>
      </c>
      <c r="AV107" s="28">
        <v>255.79</v>
      </c>
      <c r="AW107" s="28">
        <v>486.05</v>
      </c>
      <c r="AX107" s="28">
        <v>3685.13</v>
      </c>
      <c r="AY107" s="28">
        <v>0</v>
      </c>
      <c r="AZ107" s="28">
        <v>1140.3499999999999</v>
      </c>
      <c r="BA107" s="28">
        <v>601.5</v>
      </c>
      <c r="BB107" s="28">
        <v>364.32</v>
      </c>
      <c r="BC107" s="28">
        <v>260.31</v>
      </c>
      <c r="BD107" s="28">
        <v>0.09</v>
      </c>
      <c r="BE107" s="28">
        <v>0.04</v>
      </c>
      <c r="BF107" s="28">
        <v>0.02</v>
      </c>
      <c r="BG107" s="28">
        <v>0.05</v>
      </c>
      <c r="BH107" s="28">
        <v>0.06</v>
      </c>
      <c r="BI107" s="28">
        <v>0.26</v>
      </c>
      <c r="BJ107" s="28">
        <v>0</v>
      </c>
      <c r="BK107" s="28">
        <v>1.53</v>
      </c>
      <c r="BL107" s="28">
        <v>0</v>
      </c>
      <c r="BM107" s="28">
        <v>0.64</v>
      </c>
      <c r="BN107" s="28">
        <v>0.04</v>
      </c>
      <c r="BO107" s="28">
        <v>7.0000000000000007E-2</v>
      </c>
      <c r="BP107" s="28">
        <v>0</v>
      </c>
      <c r="BQ107" s="28">
        <v>0.05</v>
      </c>
      <c r="BR107" s="28">
        <v>0.09</v>
      </c>
      <c r="BS107" s="28">
        <v>3.01</v>
      </c>
      <c r="BT107" s="28">
        <v>0</v>
      </c>
      <c r="BU107" s="28">
        <v>0</v>
      </c>
      <c r="BV107" s="28">
        <v>6.83</v>
      </c>
      <c r="BW107" s="28">
        <v>0.04</v>
      </c>
      <c r="BX107" s="28">
        <v>0</v>
      </c>
      <c r="BY107" s="28">
        <v>0</v>
      </c>
      <c r="BZ107" s="28">
        <v>0</v>
      </c>
      <c r="CA107" s="28">
        <v>0</v>
      </c>
      <c r="CB107" s="28">
        <v>694.39</v>
      </c>
      <c r="CD107" s="28">
        <v>274.87</v>
      </c>
      <c r="CF107" s="28">
        <v>0</v>
      </c>
      <c r="CG107" s="28">
        <v>0</v>
      </c>
      <c r="CH107" s="28">
        <v>0</v>
      </c>
      <c r="CI107" s="28">
        <v>0</v>
      </c>
      <c r="CJ107" s="28">
        <v>0</v>
      </c>
      <c r="CK107" s="28">
        <v>0</v>
      </c>
      <c r="CL107" s="28">
        <v>0</v>
      </c>
      <c r="CM107" s="28">
        <v>0</v>
      </c>
      <c r="CN107" s="28">
        <v>0</v>
      </c>
      <c r="CO107" s="28">
        <v>1.8</v>
      </c>
      <c r="CP107" s="28">
        <v>1.18</v>
      </c>
    </row>
    <row r="108" spans="1:94" x14ac:dyDescent="0.25">
      <c r="B108" s="23" t="s">
        <v>139</v>
      </c>
    </row>
    <row r="109" spans="1:94" x14ac:dyDescent="0.25">
      <c r="B109" s="23" t="s">
        <v>90</v>
      </c>
    </row>
    <row r="110" spans="1:94" s="26" customFormat="1" ht="47.25" x14ac:dyDescent="0.25">
      <c r="A110" s="26" t="str">
        <f>"6/1"</f>
        <v>6/1</v>
      </c>
      <c r="B110" s="27" t="s">
        <v>140</v>
      </c>
      <c r="C110" s="26" t="str">
        <f>"60"</f>
        <v>60</v>
      </c>
      <c r="D110" s="26">
        <v>0.92</v>
      </c>
      <c r="E110" s="26">
        <v>0</v>
      </c>
      <c r="F110" s="26">
        <v>3.58</v>
      </c>
      <c r="G110" s="26">
        <v>3.58</v>
      </c>
      <c r="H110" s="26">
        <v>5.59</v>
      </c>
      <c r="I110" s="26">
        <v>55.615097999999996</v>
      </c>
      <c r="J110" s="26">
        <v>0.45</v>
      </c>
      <c r="K110" s="26">
        <v>2.34</v>
      </c>
      <c r="L110" s="26">
        <v>0</v>
      </c>
      <c r="M110" s="26">
        <v>0</v>
      </c>
      <c r="N110" s="26">
        <v>4.42</v>
      </c>
      <c r="O110" s="26">
        <v>0.06</v>
      </c>
      <c r="P110" s="26">
        <v>1.1100000000000001</v>
      </c>
      <c r="Q110" s="26">
        <v>0</v>
      </c>
      <c r="R110" s="26">
        <v>0</v>
      </c>
      <c r="S110" s="26">
        <v>0.16</v>
      </c>
      <c r="T110" s="26">
        <v>0.7</v>
      </c>
      <c r="U110" s="26">
        <v>121.53</v>
      </c>
      <c r="V110" s="26">
        <v>151.19999999999999</v>
      </c>
      <c r="W110" s="26">
        <v>24.84</v>
      </c>
      <c r="X110" s="26">
        <v>10.7</v>
      </c>
      <c r="Y110" s="26">
        <v>19.14</v>
      </c>
      <c r="Z110" s="26">
        <v>0.34</v>
      </c>
      <c r="AA110" s="26">
        <v>0</v>
      </c>
      <c r="AB110" s="26">
        <v>1137.78</v>
      </c>
      <c r="AC110" s="26">
        <v>193.35</v>
      </c>
      <c r="AD110" s="26">
        <v>1.67</v>
      </c>
      <c r="AE110" s="26">
        <v>0.02</v>
      </c>
      <c r="AF110" s="26">
        <v>0.02</v>
      </c>
      <c r="AG110" s="26">
        <v>0.4</v>
      </c>
      <c r="AH110" s="26">
        <v>0.51</v>
      </c>
      <c r="AI110" s="26">
        <v>20.32</v>
      </c>
      <c r="AJ110" s="26">
        <v>0</v>
      </c>
      <c r="AK110" s="26">
        <v>0</v>
      </c>
      <c r="AL110" s="26">
        <v>0</v>
      </c>
      <c r="AM110" s="26">
        <v>32.36</v>
      </c>
      <c r="AN110" s="26">
        <v>30.48</v>
      </c>
      <c r="AO110" s="26">
        <v>10.55</v>
      </c>
      <c r="AP110" s="26">
        <v>22.86</v>
      </c>
      <c r="AQ110" s="26">
        <v>5.16</v>
      </c>
      <c r="AR110" s="26">
        <v>27.61</v>
      </c>
      <c r="AS110" s="26">
        <v>35.83</v>
      </c>
      <c r="AT110" s="26">
        <v>41.34</v>
      </c>
      <c r="AU110" s="26">
        <v>88.55</v>
      </c>
      <c r="AV110" s="26">
        <v>13.67</v>
      </c>
      <c r="AW110" s="26">
        <v>23.46</v>
      </c>
      <c r="AX110" s="26">
        <v>143.38</v>
      </c>
      <c r="AY110" s="26">
        <v>0</v>
      </c>
      <c r="AZ110" s="26">
        <v>28.84</v>
      </c>
      <c r="BA110" s="26">
        <v>29.12</v>
      </c>
      <c r="BB110" s="26">
        <v>23.74</v>
      </c>
      <c r="BC110" s="26">
        <v>9.9499999999999993</v>
      </c>
      <c r="BD110" s="26">
        <v>0</v>
      </c>
      <c r="BE110" s="26">
        <v>0</v>
      </c>
      <c r="BF110" s="26">
        <v>0</v>
      </c>
      <c r="BG110" s="26">
        <v>0</v>
      </c>
      <c r="BH110" s="26">
        <v>0</v>
      </c>
      <c r="BI110" s="26">
        <v>0</v>
      </c>
      <c r="BJ110" s="26">
        <v>0</v>
      </c>
      <c r="BK110" s="26">
        <v>0.22</v>
      </c>
      <c r="BL110" s="26">
        <v>0</v>
      </c>
      <c r="BM110" s="26">
        <v>0.14000000000000001</v>
      </c>
      <c r="BN110" s="26">
        <v>0.01</v>
      </c>
      <c r="BO110" s="26">
        <v>0.02</v>
      </c>
      <c r="BP110" s="26">
        <v>0</v>
      </c>
      <c r="BQ110" s="26">
        <v>0</v>
      </c>
      <c r="BR110" s="26">
        <v>0</v>
      </c>
      <c r="BS110" s="26">
        <v>0.84</v>
      </c>
      <c r="BT110" s="26">
        <v>0</v>
      </c>
      <c r="BU110" s="26">
        <v>0</v>
      </c>
      <c r="BV110" s="26">
        <v>2.08</v>
      </c>
      <c r="BW110" s="26">
        <v>0</v>
      </c>
      <c r="BX110" s="26">
        <v>0</v>
      </c>
      <c r="BY110" s="26">
        <v>0</v>
      </c>
      <c r="BZ110" s="26">
        <v>0</v>
      </c>
      <c r="CA110" s="26">
        <v>0</v>
      </c>
      <c r="CB110" s="26">
        <v>49.13</v>
      </c>
      <c r="CD110" s="26">
        <v>189.63</v>
      </c>
      <c r="CF110" s="26">
        <v>0</v>
      </c>
      <c r="CG110" s="26">
        <v>0</v>
      </c>
      <c r="CH110" s="26">
        <v>0</v>
      </c>
      <c r="CI110" s="26">
        <v>0</v>
      </c>
      <c r="CJ110" s="26">
        <v>0</v>
      </c>
      <c r="CK110" s="26">
        <v>0</v>
      </c>
      <c r="CL110" s="26">
        <v>0</v>
      </c>
      <c r="CM110" s="26">
        <v>0</v>
      </c>
      <c r="CN110" s="26">
        <v>0</v>
      </c>
      <c r="CO110" s="26">
        <v>1.8</v>
      </c>
      <c r="CP110" s="26">
        <v>0.3</v>
      </c>
    </row>
    <row r="111" spans="1:94" s="26" customFormat="1" x14ac:dyDescent="0.25">
      <c r="A111" s="26" t="str">
        <f>"39/2"</f>
        <v>39/2</v>
      </c>
      <c r="B111" s="27" t="s">
        <v>141</v>
      </c>
      <c r="C111" s="26" t="str">
        <f>"250"</f>
        <v>250</v>
      </c>
      <c r="D111" s="26">
        <v>1.75</v>
      </c>
      <c r="E111" s="26">
        <v>0</v>
      </c>
      <c r="F111" s="26">
        <v>5.18</v>
      </c>
      <c r="G111" s="26">
        <v>5.18</v>
      </c>
      <c r="H111" s="26">
        <v>11.74</v>
      </c>
      <c r="I111" s="26">
        <v>97.611847999999995</v>
      </c>
      <c r="J111" s="26">
        <v>0.7</v>
      </c>
      <c r="K111" s="26">
        <v>3.25</v>
      </c>
      <c r="L111" s="26">
        <v>0</v>
      </c>
      <c r="M111" s="26">
        <v>0</v>
      </c>
      <c r="N111" s="26">
        <v>2.5499999999999998</v>
      </c>
      <c r="O111" s="26">
        <v>7.35</v>
      </c>
      <c r="P111" s="26">
        <v>1.85</v>
      </c>
      <c r="Q111" s="26">
        <v>0</v>
      </c>
      <c r="R111" s="26">
        <v>0</v>
      </c>
      <c r="S111" s="26">
        <v>0.17</v>
      </c>
      <c r="T111" s="26">
        <v>1.4</v>
      </c>
      <c r="U111" s="26">
        <v>197.17</v>
      </c>
      <c r="V111" s="26">
        <v>371.79</v>
      </c>
      <c r="W111" s="26">
        <v>25.13</v>
      </c>
      <c r="X111" s="26">
        <v>21.27</v>
      </c>
      <c r="Y111" s="26">
        <v>46.62</v>
      </c>
      <c r="Z111" s="26">
        <v>0.82</v>
      </c>
      <c r="AA111" s="26">
        <v>0</v>
      </c>
      <c r="AB111" s="26">
        <v>1269</v>
      </c>
      <c r="AC111" s="26">
        <v>234.9</v>
      </c>
      <c r="AD111" s="26">
        <v>2.37</v>
      </c>
      <c r="AE111" s="26">
        <v>0.08</v>
      </c>
      <c r="AF111" s="26">
        <v>0.08</v>
      </c>
      <c r="AG111" s="26">
        <v>0.75</v>
      </c>
      <c r="AH111" s="26">
        <v>1.25</v>
      </c>
      <c r="AI111" s="26">
        <v>6.22</v>
      </c>
      <c r="AJ111" s="26">
        <v>0</v>
      </c>
      <c r="AK111" s="26">
        <v>0</v>
      </c>
      <c r="AL111" s="26">
        <v>0</v>
      </c>
      <c r="AM111" s="26">
        <v>29.25</v>
      </c>
      <c r="AN111" s="26">
        <v>33.5</v>
      </c>
      <c r="AO111" s="26">
        <v>5.87</v>
      </c>
      <c r="AP111" s="26">
        <v>23.05</v>
      </c>
      <c r="AQ111" s="26">
        <v>10.66</v>
      </c>
      <c r="AR111" s="26">
        <v>23.43</v>
      </c>
      <c r="AS111" s="26">
        <v>33.6</v>
      </c>
      <c r="AT111" s="26">
        <v>82.84</v>
      </c>
      <c r="AU111" s="26">
        <v>48.86</v>
      </c>
      <c r="AV111" s="26">
        <v>8.39</v>
      </c>
      <c r="AW111" s="26">
        <v>23.22</v>
      </c>
      <c r="AX111" s="26">
        <v>133.15</v>
      </c>
      <c r="AY111" s="26">
        <v>0</v>
      </c>
      <c r="AZ111" s="26">
        <v>17.940000000000001</v>
      </c>
      <c r="BA111" s="26">
        <v>16.79</v>
      </c>
      <c r="BB111" s="26">
        <v>16.64</v>
      </c>
      <c r="BC111" s="26">
        <v>7.67</v>
      </c>
      <c r="BD111" s="26">
        <v>0</v>
      </c>
      <c r="BE111" s="26">
        <v>0</v>
      </c>
      <c r="BF111" s="26">
        <v>0</v>
      </c>
      <c r="BG111" s="26">
        <v>0</v>
      </c>
      <c r="BH111" s="26">
        <v>0</v>
      </c>
      <c r="BI111" s="26">
        <v>0</v>
      </c>
      <c r="BJ111" s="26">
        <v>0</v>
      </c>
      <c r="BK111" s="26">
        <v>0.34</v>
      </c>
      <c r="BL111" s="26">
        <v>0</v>
      </c>
      <c r="BM111" s="26">
        <v>0.21</v>
      </c>
      <c r="BN111" s="26">
        <v>0.01</v>
      </c>
      <c r="BO111" s="26">
        <v>0.03</v>
      </c>
      <c r="BP111" s="26">
        <v>0</v>
      </c>
      <c r="BQ111" s="26">
        <v>0</v>
      </c>
      <c r="BR111" s="26">
        <v>0</v>
      </c>
      <c r="BS111" s="26">
        <v>1.24</v>
      </c>
      <c r="BT111" s="26">
        <v>0</v>
      </c>
      <c r="BU111" s="26">
        <v>0</v>
      </c>
      <c r="BV111" s="26">
        <v>2.94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263.08999999999997</v>
      </c>
      <c r="CD111" s="26">
        <v>211.5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0.5</v>
      </c>
    </row>
    <row r="112" spans="1:94" s="26" customFormat="1" x14ac:dyDescent="0.25">
      <c r="A112" s="26" t="str">
        <f>"-"</f>
        <v>-</v>
      </c>
      <c r="B112" s="27" t="s">
        <v>93</v>
      </c>
      <c r="C112" s="26" t="str">
        <f>"15"</f>
        <v>15</v>
      </c>
      <c r="D112" s="26">
        <v>3.54</v>
      </c>
      <c r="E112" s="26">
        <v>3.77</v>
      </c>
      <c r="F112" s="26">
        <v>3.35</v>
      </c>
      <c r="G112" s="26">
        <v>0</v>
      </c>
      <c r="H112" s="26">
        <v>0</v>
      </c>
      <c r="I112" s="26">
        <v>44.331119999999999</v>
      </c>
      <c r="J112" s="26">
        <v>0.91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0.17</v>
      </c>
      <c r="U112" s="26">
        <v>14.49</v>
      </c>
      <c r="V112" s="26">
        <v>35.340000000000003</v>
      </c>
      <c r="W112" s="26">
        <v>2.91</v>
      </c>
      <c r="X112" s="26">
        <v>3.24</v>
      </c>
      <c r="Y112" s="26">
        <v>29.71</v>
      </c>
      <c r="Z112" s="26">
        <v>0.28999999999999998</v>
      </c>
      <c r="AA112" s="26">
        <v>8.69</v>
      </c>
      <c r="AB112" s="26">
        <v>1.66</v>
      </c>
      <c r="AC112" s="26">
        <v>14.9</v>
      </c>
      <c r="AD112" s="26">
        <v>0.1</v>
      </c>
      <c r="AE112" s="26">
        <v>0.01</v>
      </c>
      <c r="AF112" s="26">
        <v>0.02</v>
      </c>
      <c r="AG112" s="26">
        <v>1.28</v>
      </c>
      <c r="AH112" s="26">
        <v>2.59</v>
      </c>
      <c r="AI112" s="26">
        <v>0.15</v>
      </c>
      <c r="AJ112" s="26">
        <v>0</v>
      </c>
      <c r="AK112" s="26">
        <v>0</v>
      </c>
      <c r="AL112" s="26">
        <v>0</v>
      </c>
      <c r="AM112" s="26">
        <v>0</v>
      </c>
      <c r="AN112" s="26">
        <v>0</v>
      </c>
      <c r="AO112" s="26">
        <v>0</v>
      </c>
      <c r="AP112" s="26">
        <v>0</v>
      </c>
      <c r="AQ112" s="26">
        <v>0</v>
      </c>
      <c r="AR112" s="26">
        <v>0</v>
      </c>
      <c r="AS112" s="26">
        <v>0</v>
      </c>
      <c r="AT112" s="26">
        <v>0</v>
      </c>
      <c r="AU112" s="26">
        <v>0</v>
      </c>
      <c r="AV112" s="26">
        <v>0</v>
      </c>
      <c r="AW112" s="26">
        <v>0</v>
      </c>
      <c r="AX112" s="26">
        <v>0</v>
      </c>
      <c r="AY112" s="26">
        <v>0</v>
      </c>
      <c r="AZ112" s="26">
        <v>0</v>
      </c>
      <c r="BA112" s="26">
        <v>0</v>
      </c>
      <c r="BB112" s="26">
        <v>0</v>
      </c>
      <c r="BC112" s="26">
        <v>0</v>
      </c>
      <c r="BD112" s="26">
        <v>0</v>
      </c>
      <c r="BE112" s="26">
        <v>0</v>
      </c>
      <c r="BF112" s="26">
        <v>0</v>
      </c>
      <c r="BG112" s="26">
        <v>0</v>
      </c>
      <c r="BH112" s="26">
        <v>0</v>
      </c>
      <c r="BI112" s="26">
        <v>0</v>
      </c>
      <c r="BJ112" s="26">
        <v>0</v>
      </c>
      <c r="BK112" s="26">
        <v>0</v>
      </c>
      <c r="BL112" s="26">
        <v>0</v>
      </c>
      <c r="BM112" s="26">
        <v>0</v>
      </c>
      <c r="BN112" s="26">
        <v>0</v>
      </c>
      <c r="BO112" s="26">
        <v>0</v>
      </c>
      <c r="BP112" s="26">
        <v>0</v>
      </c>
      <c r="BQ112" s="26">
        <v>0</v>
      </c>
      <c r="BR112" s="26">
        <v>0</v>
      </c>
      <c r="BS112" s="26">
        <v>0</v>
      </c>
      <c r="BT112" s="26">
        <v>0</v>
      </c>
      <c r="BU112" s="26">
        <v>0</v>
      </c>
      <c r="BV112" s="26">
        <v>0</v>
      </c>
      <c r="BW112" s="26">
        <v>0</v>
      </c>
      <c r="BX112" s="26">
        <v>0</v>
      </c>
      <c r="BY112" s="26">
        <v>0</v>
      </c>
      <c r="BZ112" s="26">
        <v>0</v>
      </c>
      <c r="CA112" s="26">
        <v>0</v>
      </c>
      <c r="CB112" s="26">
        <v>12.96</v>
      </c>
      <c r="CD112" s="26">
        <v>8.9700000000000006</v>
      </c>
      <c r="CF112" s="26">
        <v>0</v>
      </c>
      <c r="CG112" s="26">
        <v>0</v>
      </c>
      <c r="CH112" s="26">
        <v>0</v>
      </c>
      <c r="CI112" s="26">
        <v>0</v>
      </c>
      <c r="CJ112" s="26">
        <v>0</v>
      </c>
      <c r="CK112" s="26">
        <v>0</v>
      </c>
      <c r="CL112" s="26">
        <v>0</v>
      </c>
      <c r="CM112" s="26">
        <v>0</v>
      </c>
      <c r="CN112" s="26">
        <v>0</v>
      </c>
      <c r="CO112" s="26">
        <v>0</v>
      </c>
      <c r="CP112" s="26">
        <v>0</v>
      </c>
    </row>
    <row r="113" spans="1:94" s="26" customFormat="1" x14ac:dyDescent="0.25">
      <c r="A113" s="26" t="str">
        <f>"12/8"</f>
        <v>12/8</v>
      </c>
      <c r="B113" s="27" t="s">
        <v>104</v>
      </c>
      <c r="C113" s="26" t="str">
        <f>"90"</f>
        <v>90</v>
      </c>
      <c r="D113" s="26">
        <v>11.14</v>
      </c>
      <c r="E113" s="26">
        <v>9.82</v>
      </c>
      <c r="F113" s="26">
        <v>29.38</v>
      </c>
      <c r="G113" s="26">
        <v>0.08</v>
      </c>
      <c r="H113" s="26">
        <v>4.83</v>
      </c>
      <c r="I113" s="26">
        <v>327.30030000000005</v>
      </c>
      <c r="J113" s="26">
        <v>10.62</v>
      </c>
      <c r="K113" s="26">
        <v>0.1</v>
      </c>
      <c r="L113" s="26">
        <v>0</v>
      </c>
      <c r="M113" s="26">
        <v>0</v>
      </c>
      <c r="N113" s="26">
        <v>1.2</v>
      </c>
      <c r="O113" s="26">
        <v>3.07</v>
      </c>
      <c r="P113" s="26">
        <v>0.56000000000000005</v>
      </c>
      <c r="Q113" s="26">
        <v>0</v>
      </c>
      <c r="R113" s="26">
        <v>0</v>
      </c>
      <c r="S113" s="26">
        <v>0.03</v>
      </c>
      <c r="T113" s="26">
        <v>1.32</v>
      </c>
      <c r="U113" s="26">
        <v>371.93</v>
      </c>
      <c r="V113" s="26">
        <v>223.92</v>
      </c>
      <c r="W113" s="26">
        <v>12.13</v>
      </c>
      <c r="X113" s="26">
        <v>18.989999999999998</v>
      </c>
      <c r="Y113" s="26">
        <v>124.89</v>
      </c>
      <c r="Z113" s="26">
        <v>1.34</v>
      </c>
      <c r="AA113" s="26">
        <v>15.3</v>
      </c>
      <c r="AB113" s="26">
        <v>11.48</v>
      </c>
      <c r="AC113" s="26">
        <v>20.25</v>
      </c>
      <c r="AD113" s="26">
        <v>0.43</v>
      </c>
      <c r="AE113" s="26">
        <v>0.27</v>
      </c>
      <c r="AF113" s="26">
        <v>0.09</v>
      </c>
      <c r="AG113" s="26">
        <v>1.66</v>
      </c>
      <c r="AH113" s="26">
        <v>4.3899999999999997</v>
      </c>
      <c r="AI113" s="26">
        <v>0.41</v>
      </c>
      <c r="AJ113" s="26">
        <v>0</v>
      </c>
      <c r="AK113" s="26">
        <v>590.33000000000004</v>
      </c>
      <c r="AL113" s="26">
        <v>504.41</v>
      </c>
      <c r="AM113" s="26">
        <v>772.33</v>
      </c>
      <c r="AN113" s="26">
        <v>860.09</v>
      </c>
      <c r="AO113" s="26">
        <v>241.2</v>
      </c>
      <c r="AP113" s="26">
        <v>462.64</v>
      </c>
      <c r="AQ113" s="26">
        <v>136.76</v>
      </c>
      <c r="AR113" s="26">
        <v>419.89</v>
      </c>
      <c r="AS113" s="26">
        <v>544.38</v>
      </c>
      <c r="AT113" s="26">
        <v>619.47</v>
      </c>
      <c r="AU113" s="26">
        <v>921.23</v>
      </c>
      <c r="AV113" s="26">
        <v>403.37</v>
      </c>
      <c r="AW113" s="26">
        <v>491.37</v>
      </c>
      <c r="AX113" s="26">
        <v>1658.98</v>
      </c>
      <c r="AY113" s="26">
        <v>116.28</v>
      </c>
      <c r="AZ113" s="26">
        <v>488.12</v>
      </c>
      <c r="BA113" s="26">
        <v>441.61</v>
      </c>
      <c r="BB113" s="26">
        <v>368.17</v>
      </c>
      <c r="BC113" s="26">
        <v>134.15</v>
      </c>
      <c r="BD113" s="26">
        <v>0.11</v>
      </c>
      <c r="BE113" s="26">
        <v>0.05</v>
      </c>
      <c r="BF113" s="26">
        <v>0.03</v>
      </c>
      <c r="BG113" s="26">
        <v>0.06</v>
      </c>
      <c r="BH113" s="26">
        <v>7.0000000000000007E-2</v>
      </c>
      <c r="BI113" s="26">
        <v>0.34</v>
      </c>
      <c r="BJ113" s="26">
        <v>0</v>
      </c>
      <c r="BK113" s="26">
        <v>0.95</v>
      </c>
      <c r="BL113" s="26">
        <v>0</v>
      </c>
      <c r="BM113" s="26">
        <v>0.28999999999999998</v>
      </c>
      <c r="BN113" s="26">
        <v>0</v>
      </c>
      <c r="BO113" s="26">
        <v>0</v>
      </c>
      <c r="BP113" s="26">
        <v>0</v>
      </c>
      <c r="BQ113" s="26">
        <v>7.0000000000000007E-2</v>
      </c>
      <c r="BR113" s="26">
        <v>0.1</v>
      </c>
      <c r="BS113" s="26">
        <v>0.78</v>
      </c>
      <c r="BT113" s="26">
        <v>0</v>
      </c>
      <c r="BU113" s="26">
        <v>0</v>
      </c>
      <c r="BV113" s="26">
        <v>7.0000000000000007E-2</v>
      </c>
      <c r="BW113" s="26">
        <v>0</v>
      </c>
      <c r="BX113" s="26">
        <v>0</v>
      </c>
      <c r="BY113" s="26">
        <v>0</v>
      </c>
      <c r="BZ113" s="26">
        <v>0</v>
      </c>
      <c r="CA113" s="26">
        <v>0</v>
      </c>
      <c r="CB113" s="26">
        <v>50.45</v>
      </c>
      <c r="CD113" s="26">
        <v>17.21</v>
      </c>
      <c r="CF113" s="26">
        <v>0</v>
      </c>
      <c r="CG113" s="26">
        <v>0</v>
      </c>
      <c r="CH113" s="26">
        <v>0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0</v>
      </c>
      <c r="CP113" s="26">
        <v>0.45</v>
      </c>
    </row>
    <row r="114" spans="1:94" s="26" customFormat="1" ht="31.5" x14ac:dyDescent="0.25">
      <c r="A114" s="26" t="str">
        <f>"15/4"</f>
        <v>15/4</v>
      </c>
      <c r="B114" s="27" t="s">
        <v>142</v>
      </c>
      <c r="C114" s="26" t="str">
        <f>"150"</f>
        <v>150</v>
      </c>
      <c r="D114" s="26">
        <v>2.84</v>
      </c>
      <c r="E114" s="26">
        <v>0.02</v>
      </c>
      <c r="F114" s="26">
        <v>2.2599999999999998</v>
      </c>
      <c r="G114" s="26">
        <v>0.39</v>
      </c>
      <c r="H114" s="26">
        <v>22.69</v>
      </c>
      <c r="I114" s="26">
        <v>119.148234</v>
      </c>
      <c r="J114" s="26">
        <v>1.53</v>
      </c>
      <c r="K114" s="26">
        <v>7.0000000000000007E-2</v>
      </c>
      <c r="L114" s="26">
        <v>0</v>
      </c>
      <c r="M114" s="26">
        <v>0</v>
      </c>
      <c r="N114" s="26">
        <v>3.06</v>
      </c>
      <c r="O114" s="26">
        <v>17.420000000000002</v>
      </c>
      <c r="P114" s="26">
        <v>2.21</v>
      </c>
      <c r="Q114" s="26">
        <v>0</v>
      </c>
      <c r="R114" s="26">
        <v>0</v>
      </c>
      <c r="S114" s="26">
        <v>0</v>
      </c>
      <c r="T114" s="26">
        <v>0.78</v>
      </c>
      <c r="U114" s="26">
        <v>150.13999999999999</v>
      </c>
      <c r="V114" s="26">
        <v>55.02</v>
      </c>
      <c r="W114" s="26">
        <v>23.05</v>
      </c>
      <c r="X114" s="26">
        <v>13.12</v>
      </c>
      <c r="Y114" s="26">
        <v>90.55</v>
      </c>
      <c r="Z114" s="26">
        <v>0.49</v>
      </c>
      <c r="AA114" s="26">
        <v>7.2</v>
      </c>
      <c r="AB114" s="26">
        <v>7.2</v>
      </c>
      <c r="AC114" s="26">
        <v>13.5</v>
      </c>
      <c r="AD114" s="26">
        <v>0.48</v>
      </c>
      <c r="AE114" s="26">
        <v>0.06</v>
      </c>
      <c r="AF114" s="26">
        <v>0.02</v>
      </c>
      <c r="AG114" s="26">
        <v>0.65</v>
      </c>
      <c r="AH114" s="26">
        <v>1.42</v>
      </c>
      <c r="AI114" s="26">
        <v>0</v>
      </c>
      <c r="AJ114" s="26">
        <v>0</v>
      </c>
      <c r="AK114" s="26">
        <v>1.18</v>
      </c>
      <c r="AL114" s="26">
        <v>1.1599999999999999</v>
      </c>
      <c r="AM114" s="26">
        <v>145.96</v>
      </c>
      <c r="AN114" s="26">
        <v>99.97</v>
      </c>
      <c r="AO114" s="26">
        <v>45.6</v>
      </c>
      <c r="AP114" s="26">
        <v>71.83</v>
      </c>
      <c r="AQ114" s="26">
        <v>35.049999999999997</v>
      </c>
      <c r="AR114" s="26">
        <v>147.82</v>
      </c>
      <c r="AS114" s="26">
        <v>115.23</v>
      </c>
      <c r="AT114" s="26">
        <v>138.91</v>
      </c>
      <c r="AU114" s="26">
        <v>180.68</v>
      </c>
      <c r="AV114" s="26">
        <v>65.849999999999994</v>
      </c>
      <c r="AW114" s="26">
        <v>116.3</v>
      </c>
      <c r="AX114" s="26">
        <v>679.39</v>
      </c>
      <c r="AY114" s="26">
        <v>0</v>
      </c>
      <c r="AZ114" s="26">
        <v>370.77</v>
      </c>
      <c r="BA114" s="26">
        <v>111.5</v>
      </c>
      <c r="BB114" s="26">
        <v>85.78</v>
      </c>
      <c r="BC114" s="26">
        <v>56.68</v>
      </c>
      <c r="BD114" s="26">
        <v>7.0000000000000007E-2</v>
      </c>
      <c r="BE114" s="26">
        <v>0.03</v>
      </c>
      <c r="BF114" s="26">
        <v>0.02</v>
      </c>
      <c r="BG114" s="26">
        <v>0.04</v>
      </c>
      <c r="BH114" s="26">
        <v>0.05</v>
      </c>
      <c r="BI114" s="26">
        <v>0.21</v>
      </c>
      <c r="BJ114" s="26">
        <v>0</v>
      </c>
      <c r="BK114" s="26">
        <v>0.57999999999999996</v>
      </c>
      <c r="BL114" s="26">
        <v>0</v>
      </c>
      <c r="BM114" s="26">
        <v>0.18</v>
      </c>
      <c r="BN114" s="26">
        <v>0</v>
      </c>
      <c r="BO114" s="26">
        <v>0</v>
      </c>
      <c r="BP114" s="26">
        <v>0</v>
      </c>
      <c r="BQ114" s="26">
        <v>0.04</v>
      </c>
      <c r="BR114" s="26">
        <v>0.06</v>
      </c>
      <c r="BS114" s="26">
        <v>0.48</v>
      </c>
      <c r="BT114" s="26">
        <v>0</v>
      </c>
      <c r="BU114" s="26">
        <v>0</v>
      </c>
      <c r="BV114" s="26">
        <v>0.03</v>
      </c>
      <c r="BW114" s="26">
        <v>0</v>
      </c>
      <c r="BX114" s="26">
        <v>0</v>
      </c>
      <c r="BY114" s="26">
        <v>0</v>
      </c>
      <c r="BZ114" s="26">
        <v>0</v>
      </c>
      <c r="CA114" s="26">
        <v>0</v>
      </c>
      <c r="CB114" s="26">
        <v>139.94999999999999</v>
      </c>
      <c r="CD114" s="26">
        <v>8.4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3</v>
      </c>
      <c r="CP114" s="26">
        <v>0.38</v>
      </c>
    </row>
    <row r="115" spans="1:94" s="26" customFormat="1" x14ac:dyDescent="0.25">
      <c r="A115" s="26" t="str">
        <f>"6/10"</f>
        <v>6/10</v>
      </c>
      <c r="B115" s="27" t="s">
        <v>106</v>
      </c>
      <c r="C115" s="26" t="str">
        <f>"200"</f>
        <v>200</v>
      </c>
      <c r="D115" s="26">
        <v>1.02</v>
      </c>
      <c r="E115" s="26">
        <v>0</v>
      </c>
      <c r="F115" s="26">
        <v>0.06</v>
      </c>
      <c r="G115" s="26">
        <v>0.06</v>
      </c>
      <c r="H115" s="26">
        <v>23.18</v>
      </c>
      <c r="I115" s="26">
        <v>87.598919999999993</v>
      </c>
      <c r="J115" s="26">
        <v>0.02</v>
      </c>
      <c r="K115" s="26">
        <v>0</v>
      </c>
      <c r="L115" s="26">
        <v>0</v>
      </c>
      <c r="M115" s="26">
        <v>0</v>
      </c>
      <c r="N115" s="26">
        <v>19.190000000000001</v>
      </c>
      <c r="O115" s="26">
        <v>0.56999999999999995</v>
      </c>
      <c r="P115" s="26">
        <v>3.42</v>
      </c>
      <c r="Q115" s="26">
        <v>0</v>
      </c>
      <c r="R115" s="26">
        <v>0</v>
      </c>
      <c r="S115" s="26">
        <v>0.3</v>
      </c>
      <c r="T115" s="26">
        <v>0.81</v>
      </c>
      <c r="U115" s="26">
        <v>3.47</v>
      </c>
      <c r="V115" s="26">
        <v>340.26</v>
      </c>
      <c r="W115" s="26">
        <v>31.33</v>
      </c>
      <c r="X115" s="26">
        <v>19.95</v>
      </c>
      <c r="Y115" s="26">
        <v>27.16</v>
      </c>
      <c r="Z115" s="26">
        <v>0.65</v>
      </c>
      <c r="AA115" s="26">
        <v>0</v>
      </c>
      <c r="AB115" s="26">
        <v>630</v>
      </c>
      <c r="AC115" s="26">
        <v>116.6</v>
      </c>
      <c r="AD115" s="26">
        <v>1.1000000000000001</v>
      </c>
      <c r="AE115" s="26">
        <v>0.02</v>
      </c>
      <c r="AF115" s="26">
        <v>0.04</v>
      </c>
      <c r="AG115" s="26">
        <v>0.51</v>
      </c>
      <c r="AH115" s="26">
        <v>0.78</v>
      </c>
      <c r="AI115" s="26">
        <v>0.32</v>
      </c>
      <c r="AJ115" s="26">
        <v>0</v>
      </c>
      <c r="AK115" s="26">
        <v>0</v>
      </c>
      <c r="AL115" s="26">
        <v>0</v>
      </c>
      <c r="AM115" s="26">
        <v>0.01</v>
      </c>
      <c r="AN115" s="26">
        <v>0.02</v>
      </c>
      <c r="AO115" s="26">
        <v>0</v>
      </c>
      <c r="AP115" s="26">
        <v>0.01</v>
      </c>
      <c r="AQ115" s="26">
        <v>0</v>
      </c>
      <c r="AR115" s="26">
        <v>0.01</v>
      </c>
      <c r="AS115" s="26">
        <v>0.01</v>
      </c>
      <c r="AT115" s="26">
        <v>0.01</v>
      </c>
      <c r="AU115" s="26">
        <v>0.06</v>
      </c>
      <c r="AV115" s="26">
        <v>0</v>
      </c>
      <c r="AW115" s="26">
        <v>0.01</v>
      </c>
      <c r="AX115" s="26">
        <v>0.03</v>
      </c>
      <c r="AY115" s="26">
        <v>0</v>
      </c>
      <c r="AZ115" s="26">
        <v>0.02</v>
      </c>
      <c r="BA115" s="26">
        <v>0.01</v>
      </c>
      <c r="BB115" s="26">
        <v>0.01</v>
      </c>
      <c r="BC115" s="26">
        <v>0</v>
      </c>
      <c r="BD115" s="26">
        <v>0</v>
      </c>
      <c r="BE115" s="26">
        <v>0</v>
      </c>
      <c r="BF115" s="26">
        <v>0</v>
      </c>
      <c r="BG115" s="26">
        <v>0</v>
      </c>
      <c r="BH115" s="26">
        <v>0</v>
      </c>
      <c r="BI115" s="26">
        <v>0</v>
      </c>
      <c r="BJ115" s="26">
        <v>0</v>
      </c>
      <c r="BK115" s="26">
        <v>0</v>
      </c>
      <c r="BL115" s="26">
        <v>0</v>
      </c>
      <c r="BM115" s="26">
        <v>0</v>
      </c>
      <c r="BN115" s="26">
        <v>0</v>
      </c>
      <c r="BO115" s="26">
        <v>0</v>
      </c>
      <c r="BP115" s="26">
        <v>0</v>
      </c>
      <c r="BQ115" s="26">
        <v>0</v>
      </c>
      <c r="BR115" s="26">
        <v>0</v>
      </c>
      <c r="BS115" s="26">
        <v>0.01</v>
      </c>
      <c r="BT115" s="26">
        <v>0</v>
      </c>
      <c r="BU115" s="26">
        <v>0</v>
      </c>
      <c r="BV115" s="26">
        <v>0.01</v>
      </c>
      <c r="BW115" s="26">
        <v>0</v>
      </c>
      <c r="BX115" s="26">
        <v>0</v>
      </c>
      <c r="BY115" s="26">
        <v>0</v>
      </c>
      <c r="BZ115" s="26">
        <v>0</v>
      </c>
      <c r="CA115" s="26">
        <v>0</v>
      </c>
      <c r="CB115" s="26">
        <v>214.01</v>
      </c>
      <c r="CD115" s="26">
        <v>105</v>
      </c>
      <c r="CF115" s="26">
        <v>0</v>
      </c>
      <c r="CG115" s="26">
        <v>0</v>
      </c>
      <c r="CH115" s="26">
        <v>0</v>
      </c>
      <c r="CI115" s="26">
        <v>0</v>
      </c>
      <c r="CJ115" s="26">
        <v>0</v>
      </c>
      <c r="CK115" s="26">
        <v>0</v>
      </c>
      <c r="CL115" s="26">
        <v>0</v>
      </c>
      <c r="CM115" s="26">
        <v>0</v>
      </c>
      <c r="CN115" s="26">
        <v>0</v>
      </c>
      <c r="CO115" s="26">
        <v>10</v>
      </c>
      <c r="CP115" s="26">
        <v>0</v>
      </c>
    </row>
    <row r="116" spans="1:94" s="26" customFormat="1" x14ac:dyDescent="0.25">
      <c r="A116" s="26" t="str">
        <f>"-"</f>
        <v>-</v>
      </c>
      <c r="B116" s="27" t="s">
        <v>97</v>
      </c>
      <c r="C116" s="26" t="str">
        <f>"31"</f>
        <v>31</v>
      </c>
      <c r="D116" s="26">
        <v>2.0499999999999998</v>
      </c>
      <c r="E116" s="26">
        <v>0</v>
      </c>
      <c r="F116" s="26">
        <v>0.37</v>
      </c>
      <c r="G116" s="26">
        <v>0.37</v>
      </c>
      <c r="H116" s="26">
        <v>12.93</v>
      </c>
      <c r="I116" s="26">
        <v>59.947799999999994</v>
      </c>
      <c r="J116" s="26">
        <v>0.06</v>
      </c>
      <c r="K116" s="26">
        <v>0</v>
      </c>
      <c r="L116" s="26">
        <v>0</v>
      </c>
      <c r="M116" s="26">
        <v>0</v>
      </c>
      <c r="N116" s="26">
        <v>0.37</v>
      </c>
      <c r="O116" s="26">
        <v>9.98</v>
      </c>
      <c r="P116" s="26">
        <v>2.57</v>
      </c>
      <c r="Q116" s="26">
        <v>0</v>
      </c>
      <c r="R116" s="26">
        <v>0</v>
      </c>
      <c r="S116" s="26">
        <v>0.31</v>
      </c>
      <c r="T116" s="26">
        <v>0.78</v>
      </c>
      <c r="U116" s="26">
        <v>189.1</v>
      </c>
      <c r="V116" s="26">
        <v>75.95</v>
      </c>
      <c r="W116" s="26">
        <v>10.85</v>
      </c>
      <c r="X116" s="26">
        <v>14.57</v>
      </c>
      <c r="Y116" s="26">
        <v>48.98</v>
      </c>
      <c r="Z116" s="26">
        <v>1.21</v>
      </c>
      <c r="AA116" s="26">
        <v>0</v>
      </c>
      <c r="AB116" s="26">
        <v>1.55</v>
      </c>
      <c r="AC116" s="26">
        <v>0.31</v>
      </c>
      <c r="AD116" s="26">
        <v>0.43</v>
      </c>
      <c r="AE116" s="26">
        <v>0.06</v>
      </c>
      <c r="AF116" s="26">
        <v>0.02</v>
      </c>
      <c r="AG116" s="26">
        <v>0.22</v>
      </c>
      <c r="AH116" s="26">
        <v>0.62</v>
      </c>
      <c r="AI116" s="26">
        <v>0</v>
      </c>
      <c r="AJ116" s="26">
        <v>0</v>
      </c>
      <c r="AK116" s="26">
        <v>0</v>
      </c>
      <c r="AL116" s="26">
        <v>0</v>
      </c>
      <c r="AM116" s="26">
        <v>132.37</v>
      </c>
      <c r="AN116" s="26">
        <v>69.13</v>
      </c>
      <c r="AO116" s="26">
        <v>28.83</v>
      </c>
      <c r="AP116" s="26">
        <v>61.38</v>
      </c>
      <c r="AQ116" s="26">
        <v>24.8</v>
      </c>
      <c r="AR116" s="26">
        <v>115.01</v>
      </c>
      <c r="AS116" s="26">
        <v>92.07</v>
      </c>
      <c r="AT116" s="26">
        <v>90.21</v>
      </c>
      <c r="AU116" s="26">
        <v>143.84</v>
      </c>
      <c r="AV116" s="26">
        <v>38.44</v>
      </c>
      <c r="AW116" s="26">
        <v>96.1</v>
      </c>
      <c r="AX116" s="26">
        <v>473.99</v>
      </c>
      <c r="AY116" s="26">
        <v>0</v>
      </c>
      <c r="AZ116" s="26">
        <v>163.06</v>
      </c>
      <c r="BA116" s="26">
        <v>90.21</v>
      </c>
      <c r="BB116" s="26">
        <v>55.8</v>
      </c>
      <c r="BC116" s="26">
        <v>40.299999999999997</v>
      </c>
      <c r="BD116" s="26">
        <v>0</v>
      </c>
      <c r="BE116" s="26">
        <v>0</v>
      </c>
      <c r="BF116" s="26">
        <v>0</v>
      </c>
      <c r="BG116" s="26">
        <v>0</v>
      </c>
      <c r="BH116" s="26">
        <v>0</v>
      </c>
      <c r="BI116" s="26">
        <v>0</v>
      </c>
      <c r="BJ116" s="26">
        <v>0</v>
      </c>
      <c r="BK116" s="26">
        <v>0.04</v>
      </c>
      <c r="BL116" s="26">
        <v>0</v>
      </c>
      <c r="BM116" s="26">
        <v>0</v>
      </c>
      <c r="BN116" s="26">
        <v>0.01</v>
      </c>
      <c r="BO116" s="26">
        <v>0</v>
      </c>
      <c r="BP116" s="26">
        <v>0</v>
      </c>
      <c r="BQ116" s="26">
        <v>0</v>
      </c>
      <c r="BR116" s="26">
        <v>0</v>
      </c>
      <c r="BS116" s="26">
        <v>0.03</v>
      </c>
      <c r="BT116" s="26">
        <v>0</v>
      </c>
      <c r="BU116" s="26">
        <v>0</v>
      </c>
      <c r="BV116" s="26">
        <v>0.15</v>
      </c>
      <c r="BW116" s="26">
        <v>0.02</v>
      </c>
      <c r="BX116" s="26">
        <v>0</v>
      </c>
      <c r="BY116" s="26">
        <v>0</v>
      </c>
      <c r="BZ116" s="26">
        <v>0</v>
      </c>
      <c r="CA116" s="26">
        <v>0</v>
      </c>
      <c r="CB116" s="26">
        <v>14.57</v>
      </c>
      <c r="CD116" s="26">
        <v>0.26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>
        <v>0</v>
      </c>
      <c r="CP116" s="26">
        <v>0</v>
      </c>
    </row>
    <row r="117" spans="1:94" s="24" customFormat="1" x14ac:dyDescent="0.25">
      <c r="A117" s="24" t="str">
        <f>"-"</f>
        <v>-</v>
      </c>
      <c r="B117" s="25" t="s">
        <v>98</v>
      </c>
      <c r="C117" s="24" t="str">
        <f>"31"</f>
        <v>31</v>
      </c>
      <c r="D117" s="24">
        <v>2.0499999999999998</v>
      </c>
      <c r="E117" s="24">
        <v>0</v>
      </c>
      <c r="F117" s="24">
        <v>0.2</v>
      </c>
      <c r="G117" s="24">
        <v>0.2</v>
      </c>
      <c r="H117" s="24">
        <v>14.54</v>
      </c>
      <c r="I117" s="24">
        <v>69.409309999999991</v>
      </c>
      <c r="J117" s="24">
        <v>0</v>
      </c>
      <c r="K117" s="24">
        <v>0</v>
      </c>
      <c r="L117" s="24">
        <v>0</v>
      </c>
      <c r="M117" s="24">
        <v>0</v>
      </c>
      <c r="N117" s="24">
        <v>0.34</v>
      </c>
      <c r="O117" s="24">
        <v>14.14</v>
      </c>
      <c r="P117" s="24">
        <v>0.06</v>
      </c>
      <c r="Q117" s="24">
        <v>0</v>
      </c>
      <c r="R117" s="24">
        <v>0</v>
      </c>
      <c r="S117" s="24">
        <v>0</v>
      </c>
      <c r="T117" s="24">
        <v>0.56000000000000005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157.77000000000001</v>
      </c>
      <c r="AN117" s="24">
        <v>52.32</v>
      </c>
      <c r="AO117" s="24">
        <v>31.02</v>
      </c>
      <c r="AP117" s="24">
        <v>62.03</v>
      </c>
      <c r="AQ117" s="24">
        <v>23.46</v>
      </c>
      <c r="AR117" s="24">
        <v>112.2</v>
      </c>
      <c r="AS117" s="24">
        <v>69.58</v>
      </c>
      <c r="AT117" s="24">
        <v>97.09</v>
      </c>
      <c r="AU117" s="24">
        <v>80.099999999999994</v>
      </c>
      <c r="AV117" s="24">
        <v>42.07</v>
      </c>
      <c r="AW117" s="24">
        <v>74.44</v>
      </c>
      <c r="AX117" s="24">
        <v>622.47</v>
      </c>
      <c r="AY117" s="24">
        <v>0</v>
      </c>
      <c r="AZ117" s="24">
        <v>202.81</v>
      </c>
      <c r="BA117" s="24">
        <v>88.19</v>
      </c>
      <c r="BB117" s="24">
        <v>58.52</v>
      </c>
      <c r="BC117" s="24">
        <v>46.39</v>
      </c>
      <c r="BD117" s="24">
        <v>0</v>
      </c>
      <c r="BE117" s="24">
        <v>0</v>
      </c>
      <c r="BF117" s="24">
        <v>0</v>
      </c>
      <c r="BG117" s="24">
        <v>0</v>
      </c>
      <c r="BH117" s="24">
        <v>0</v>
      </c>
      <c r="BI117" s="24">
        <v>0</v>
      </c>
      <c r="BJ117" s="24">
        <v>0</v>
      </c>
      <c r="BK117" s="24">
        <v>0.02</v>
      </c>
      <c r="BL117" s="24">
        <v>0</v>
      </c>
      <c r="BM117" s="24">
        <v>0</v>
      </c>
      <c r="BN117" s="24">
        <v>0</v>
      </c>
      <c r="BO117" s="24">
        <v>0</v>
      </c>
      <c r="BP117" s="24">
        <v>0</v>
      </c>
      <c r="BQ117" s="24">
        <v>0</v>
      </c>
      <c r="BR117" s="24">
        <v>0</v>
      </c>
      <c r="BS117" s="24">
        <v>0.02</v>
      </c>
      <c r="BT117" s="24">
        <v>0</v>
      </c>
      <c r="BU117" s="24">
        <v>0</v>
      </c>
      <c r="BV117" s="24">
        <v>0.09</v>
      </c>
      <c r="BW117" s="24">
        <v>0</v>
      </c>
      <c r="BX117" s="24">
        <v>0</v>
      </c>
      <c r="BY117" s="24">
        <v>0</v>
      </c>
      <c r="BZ117" s="24">
        <v>0</v>
      </c>
      <c r="CA117" s="24">
        <v>0</v>
      </c>
      <c r="CB117" s="24">
        <v>12.12</v>
      </c>
      <c r="CD117" s="24">
        <v>0</v>
      </c>
      <c r="CF117" s="24">
        <v>0</v>
      </c>
      <c r="CG117" s="24">
        <v>0</v>
      </c>
      <c r="CH117" s="24">
        <v>0</v>
      </c>
      <c r="CI117" s="24">
        <v>0</v>
      </c>
      <c r="CJ117" s="24">
        <v>0</v>
      </c>
      <c r="CK117" s="24">
        <v>0</v>
      </c>
      <c r="CL117" s="24">
        <v>0</v>
      </c>
      <c r="CM117" s="24">
        <v>0</v>
      </c>
      <c r="CN117" s="24">
        <v>0</v>
      </c>
      <c r="CO117" s="24">
        <v>0</v>
      </c>
      <c r="CP117" s="24">
        <v>0</v>
      </c>
    </row>
    <row r="118" spans="1:94" s="28" customFormat="1" x14ac:dyDescent="0.25">
      <c r="B118" s="29" t="s">
        <v>99</v>
      </c>
      <c r="C118" s="28">
        <v>827</v>
      </c>
      <c r="D118" s="28">
        <v>25.3</v>
      </c>
      <c r="E118" s="28">
        <v>13.61</v>
      </c>
      <c r="F118" s="28">
        <v>44.38</v>
      </c>
      <c r="G118" s="28">
        <v>9.86</v>
      </c>
      <c r="H118" s="28">
        <v>95.49</v>
      </c>
      <c r="I118" s="28">
        <v>860.96</v>
      </c>
      <c r="J118" s="28">
        <v>14.3</v>
      </c>
      <c r="K118" s="28">
        <v>5.76</v>
      </c>
      <c r="L118" s="28">
        <v>0</v>
      </c>
      <c r="M118" s="28">
        <v>0</v>
      </c>
      <c r="N118" s="28">
        <v>31.12</v>
      </c>
      <c r="O118" s="28">
        <v>52.58</v>
      </c>
      <c r="P118" s="28">
        <v>11.78</v>
      </c>
      <c r="Q118" s="28">
        <v>0</v>
      </c>
      <c r="R118" s="28">
        <v>0</v>
      </c>
      <c r="S118" s="28">
        <v>0.97</v>
      </c>
      <c r="T118" s="28">
        <v>6.5</v>
      </c>
      <c r="U118" s="28">
        <v>1047.82</v>
      </c>
      <c r="V118" s="28">
        <v>1253.48</v>
      </c>
      <c r="W118" s="28">
        <v>130.25</v>
      </c>
      <c r="X118" s="28">
        <v>101.84</v>
      </c>
      <c r="Y118" s="28">
        <v>387.05</v>
      </c>
      <c r="Z118" s="28">
        <v>5.14</v>
      </c>
      <c r="AA118" s="28">
        <v>31.19</v>
      </c>
      <c r="AB118" s="28">
        <v>3058.66</v>
      </c>
      <c r="AC118" s="28">
        <v>593.80999999999995</v>
      </c>
      <c r="AD118" s="28">
        <v>6.59</v>
      </c>
      <c r="AE118" s="28">
        <v>0.51</v>
      </c>
      <c r="AF118" s="28">
        <v>0.3</v>
      </c>
      <c r="AG118" s="28">
        <v>5.47</v>
      </c>
      <c r="AH118" s="28">
        <v>11.55</v>
      </c>
      <c r="AI118" s="28">
        <v>27.41</v>
      </c>
      <c r="AJ118" s="28">
        <v>0</v>
      </c>
      <c r="AK118" s="28">
        <v>591.52</v>
      </c>
      <c r="AL118" s="28">
        <v>505.56</v>
      </c>
      <c r="AM118" s="28">
        <v>1270.06</v>
      </c>
      <c r="AN118" s="28">
        <v>1145.51</v>
      </c>
      <c r="AO118" s="28">
        <v>363.06</v>
      </c>
      <c r="AP118" s="28">
        <v>703.8</v>
      </c>
      <c r="AQ118" s="28">
        <v>235.91</v>
      </c>
      <c r="AR118" s="28">
        <v>845.98</v>
      </c>
      <c r="AS118" s="28">
        <v>890.7</v>
      </c>
      <c r="AT118" s="28">
        <v>1069.8699999999999</v>
      </c>
      <c r="AU118" s="28">
        <v>1463.32</v>
      </c>
      <c r="AV118" s="28">
        <v>571.79</v>
      </c>
      <c r="AW118" s="28">
        <v>824.89</v>
      </c>
      <c r="AX118" s="28">
        <v>3711.39</v>
      </c>
      <c r="AY118" s="28">
        <v>116.28</v>
      </c>
      <c r="AZ118" s="28">
        <v>1271.57</v>
      </c>
      <c r="BA118" s="28">
        <v>777.45</v>
      </c>
      <c r="BB118" s="28">
        <v>608.66999999999996</v>
      </c>
      <c r="BC118" s="28">
        <v>295.14</v>
      </c>
      <c r="BD118" s="28">
        <v>0.19</v>
      </c>
      <c r="BE118" s="28">
        <v>0.09</v>
      </c>
      <c r="BF118" s="28">
        <v>0.05</v>
      </c>
      <c r="BG118" s="28">
        <v>0.1</v>
      </c>
      <c r="BH118" s="28">
        <v>0.12</v>
      </c>
      <c r="BI118" s="28">
        <v>0.55000000000000004</v>
      </c>
      <c r="BJ118" s="28">
        <v>0</v>
      </c>
      <c r="BK118" s="28">
        <v>2.17</v>
      </c>
      <c r="BL118" s="28">
        <v>0</v>
      </c>
      <c r="BM118" s="28">
        <v>0.83</v>
      </c>
      <c r="BN118" s="28">
        <v>0.03</v>
      </c>
      <c r="BO118" s="28">
        <v>0.06</v>
      </c>
      <c r="BP118" s="28">
        <v>0</v>
      </c>
      <c r="BQ118" s="28">
        <v>0.11</v>
      </c>
      <c r="BR118" s="28">
        <v>0.17</v>
      </c>
      <c r="BS118" s="28">
        <v>3.4</v>
      </c>
      <c r="BT118" s="28">
        <v>0</v>
      </c>
      <c r="BU118" s="28">
        <v>0</v>
      </c>
      <c r="BV118" s="28">
        <v>5.35</v>
      </c>
      <c r="BW118" s="28">
        <v>0.04</v>
      </c>
      <c r="BX118" s="28">
        <v>0</v>
      </c>
      <c r="BY118" s="28">
        <v>0</v>
      </c>
      <c r="BZ118" s="28">
        <v>0</v>
      </c>
      <c r="CA118" s="28">
        <v>0</v>
      </c>
      <c r="CB118" s="28">
        <v>756.28</v>
      </c>
      <c r="CC118" s="28">
        <f>$I$118/$I$119*100</f>
        <v>100</v>
      </c>
      <c r="CD118" s="28">
        <v>540.97</v>
      </c>
      <c r="CF118" s="28">
        <v>0</v>
      </c>
      <c r="CG118" s="28">
        <v>0</v>
      </c>
      <c r="CH118" s="28">
        <v>0</v>
      </c>
      <c r="CI118" s="28">
        <v>0</v>
      </c>
      <c r="CJ118" s="28">
        <v>0</v>
      </c>
      <c r="CK118" s="28">
        <v>0</v>
      </c>
      <c r="CL118" s="28">
        <v>0</v>
      </c>
      <c r="CM118" s="28">
        <v>0</v>
      </c>
      <c r="CN118" s="28">
        <v>0</v>
      </c>
      <c r="CO118" s="28">
        <v>14.8</v>
      </c>
      <c r="CP118" s="28">
        <v>1.63</v>
      </c>
    </row>
    <row r="119" spans="1:94" s="28" customFormat="1" x14ac:dyDescent="0.25">
      <c r="B119" s="29" t="s">
        <v>100</v>
      </c>
      <c r="D119" s="28">
        <v>25.3</v>
      </c>
      <c r="E119" s="28">
        <v>13.61</v>
      </c>
      <c r="F119" s="28">
        <v>44.38</v>
      </c>
      <c r="G119" s="28">
        <v>9.86</v>
      </c>
      <c r="H119" s="28">
        <v>95.49</v>
      </c>
      <c r="I119" s="28">
        <v>860.96</v>
      </c>
      <c r="J119" s="28">
        <v>14.3</v>
      </c>
      <c r="K119" s="28">
        <v>5.76</v>
      </c>
      <c r="L119" s="28">
        <v>0</v>
      </c>
      <c r="M119" s="28">
        <v>0</v>
      </c>
      <c r="N119" s="28">
        <v>31.12</v>
      </c>
      <c r="O119" s="28">
        <v>52.58</v>
      </c>
      <c r="P119" s="28">
        <v>11.78</v>
      </c>
      <c r="Q119" s="28">
        <v>0</v>
      </c>
      <c r="R119" s="28">
        <v>0</v>
      </c>
      <c r="S119" s="28">
        <v>0.97</v>
      </c>
      <c r="T119" s="28">
        <v>6.5</v>
      </c>
      <c r="U119" s="28">
        <v>1047.82</v>
      </c>
      <c r="V119" s="28">
        <v>1253.48</v>
      </c>
      <c r="W119" s="28">
        <v>130.25</v>
      </c>
      <c r="X119" s="28">
        <v>101.84</v>
      </c>
      <c r="Y119" s="28">
        <v>387.05</v>
      </c>
      <c r="Z119" s="28">
        <v>5.14</v>
      </c>
      <c r="AA119" s="28">
        <v>31.19</v>
      </c>
      <c r="AB119" s="28">
        <v>3058.66</v>
      </c>
      <c r="AC119" s="28">
        <v>593.80999999999995</v>
      </c>
      <c r="AD119" s="28">
        <v>6.59</v>
      </c>
      <c r="AE119" s="28">
        <v>0.51</v>
      </c>
      <c r="AF119" s="28">
        <v>0.3</v>
      </c>
      <c r="AG119" s="28">
        <v>5.47</v>
      </c>
      <c r="AH119" s="28">
        <v>11.55</v>
      </c>
      <c r="AI119" s="28">
        <v>27.41</v>
      </c>
      <c r="AJ119" s="28">
        <v>0</v>
      </c>
      <c r="AK119" s="28">
        <v>591.52</v>
      </c>
      <c r="AL119" s="28">
        <v>505.56</v>
      </c>
      <c r="AM119" s="28">
        <v>1270.06</v>
      </c>
      <c r="AN119" s="28">
        <v>1145.51</v>
      </c>
      <c r="AO119" s="28">
        <v>363.06</v>
      </c>
      <c r="AP119" s="28">
        <v>703.8</v>
      </c>
      <c r="AQ119" s="28">
        <v>235.91</v>
      </c>
      <c r="AR119" s="28">
        <v>845.98</v>
      </c>
      <c r="AS119" s="28">
        <v>890.7</v>
      </c>
      <c r="AT119" s="28">
        <v>1069.8699999999999</v>
      </c>
      <c r="AU119" s="28">
        <v>1463.32</v>
      </c>
      <c r="AV119" s="28">
        <v>571.79</v>
      </c>
      <c r="AW119" s="28">
        <v>824.89</v>
      </c>
      <c r="AX119" s="28">
        <v>3711.39</v>
      </c>
      <c r="AY119" s="28">
        <v>116.28</v>
      </c>
      <c r="AZ119" s="28">
        <v>1271.57</v>
      </c>
      <c r="BA119" s="28">
        <v>777.45</v>
      </c>
      <c r="BB119" s="28">
        <v>608.66999999999996</v>
      </c>
      <c r="BC119" s="28">
        <v>295.14</v>
      </c>
      <c r="BD119" s="28">
        <v>0.19</v>
      </c>
      <c r="BE119" s="28">
        <v>0.09</v>
      </c>
      <c r="BF119" s="28">
        <v>0.05</v>
      </c>
      <c r="BG119" s="28">
        <v>0.1</v>
      </c>
      <c r="BH119" s="28">
        <v>0.12</v>
      </c>
      <c r="BI119" s="28">
        <v>0.55000000000000004</v>
      </c>
      <c r="BJ119" s="28">
        <v>0</v>
      </c>
      <c r="BK119" s="28">
        <v>2.17</v>
      </c>
      <c r="BL119" s="28">
        <v>0</v>
      </c>
      <c r="BM119" s="28">
        <v>0.83</v>
      </c>
      <c r="BN119" s="28">
        <v>0.03</v>
      </c>
      <c r="BO119" s="28">
        <v>0.06</v>
      </c>
      <c r="BP119" s="28">
        <v>0</v>
      </c>
      <c r="BQ119" s="28">
        <v>0.11</v>
      </c>
      <c r="BR119" s="28">
        <v>0.17</v>
      </c>
      <c r="BS119" s="28">
        <v>3.4</v>
      </c>
      <c r="BT119" s="28">
        <v>0</v>
      </c>
      <c r="BU119" s="28">
        <v>0</v>
      </c>
      <c r="BV119" s="28">
        <v>5.35</v>
      </c>
      <c r="BW119" s="28">
        <v>0.04</v>
      </c>
      <c r="BX119" s="28">
        <v>0</v>
      </c>
      <c r="BY119" s="28">
        <v>0</v>
      </c>
      <c r="BZ119" s="28">
        <v>0</v>
      </c>
      <c r="CA119" s="28">
        <v>0</v>
      </c>
      <c r="CB119" s="28">
        <v>756.28</v>
      </c>
      <c r="CD119" s="28">
        <v>540.97</v>
      </c>
      <c r="CF119" s="28">
        <v>0</v>
      </c>
      <c r="CG119" s="28">
        <v>0</v>
      </c>
      <c r="CH119" s="28">
        <v>0</v>
      </c>
      <c r="CI119" s="28">
        <v>0</v>
      </c>
      <c r="CJ119" s="28">
        <v>0</v>
      </c>
      <c r="CK119" s="28">
        <v>0</v>
      </c>
      <c r="CL119" s="28">
        <v>0</v>
      </c>
      <c r="CM119" s="28">
        <v>0</v>
      </c>
      <c r="CN119" s="28">
        <v>0</v>
      </c>
      <c r="CO119" s="28">
        <v>14.8</v>
      </c>
      <c r="CP119" s="28">
        <v>1.63</v>
      </c>
    </row>
    <row r="120" spans="1:94" s="28" customFormat="1" x14ac:dyDescent="0.25"/>
    <row r="121" spans="1:94" s="28" customFormat="1" x14ac:dyDescent="0.25"/>
  </sheetData>
  <mergeCells count="10">
    <mergeCell ref="W5:Z5"/>
    <mergeCell ref="AA5:AI5"/>
    <mergeCell ref="F5:G5"/>
    <mergeCell ref="H5:H6"/>
    <mergeCell ref="I5:I6"/>
    <mergeCell ref="A2:I2"/>
    <mergeCell ref="A5:A6"/>
    <mergeCell ref="B5:B6"/>
    <mergeCell ref="C5:C6"/>
    <mergeCell ref="D5:E5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1" orientation="landscape" horizontalDpi="300" verticalDpi="300" r:id="rId1"/>
  <headerFooter alignWithMargins="0"/>
  <rowBreaks count="4" manualBreakCount="4">
    <brk id="29" max="16383" man="1"/>
    <brk id="52" max="16383" man="1"/>
    <brk id="72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4" sqref="B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10">
        <v>45901</v>
      </c>
    </row>
    <row r="2" spans="1:2" x14ac:dyDescent="0.2">
      <c r="A2" t="s">
        <v>83</v>
      </c>
      <c r="B2" s="10">
        <v>45887.773692129631</v>
      </c>
    </row>
    <row r="3" spans="1:2" x14ac:dyDescent="0.2">
      <c r="A3" t="s">
        <v>84</v>
      </c>
      <c r="B3" t="s">
        <v>88</v>
      </c>
    </row>
    <row r="4" spans="1:2" x14ac:dyDescent="0.2">
      <c r="A4" t="s">
        <v>85</v>
      </c>
      <c r="B4" t="s">
        <v>89</v>
      </c>
    </row>
    <row r="5" spans="1:2" x14ac:dyDescent="0.2">
      <c r="B5">
        <v>1</v>
      </c>
    </row>
    <row r="6" spans="1:2" x14ac:dyDescent="0.2">
      <c r="B6" s="2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26.09.2025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Никита Ушаков</cp:lastModifiedBy>
  <cp:lastPrinted>2013-04-14T08:21:27Z</cp:lastPrinted>
  <dcterms:created xsi:type="dcterms:W3CDTF">2002-09-22T07:35:02Z</dcterms:created>
  <dcterms:modified xsi:type="dcterms:W3CDTF">2025-09-17T07:16:04Z</dcterms:modified>
</cp:coreProperties>
</file>